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0" windowWidth="8472" windowHeight="4848" tabRatio="602" firstSheet="4" activeTab="5"/>
  </bookViews>
  <sheets>
    <sheet name="Condensed IS-31.12.2013" sheetId="1" r:id="rId1"/>
    <sheet name="Condensed SCI-31.12.2013" sheetId="2" r:id="rId2"/>
    <sheet name="Condensed BS-31.12.2013" sheetId="3" r:id="rId3"/>
    <sheet name="Condensed CF-31.12.2013" sheetId="4" r:id="rId4"/>
    <sheet name="Condensed Equity-31.12.2013" sheetId="5" r:id="rId5"/>
    <sheet name="IFS Notes-31.12.2013" sheetId="6" r:id="rId6"/>
    <sheet name="KLSE notes-31.12.2013" sheetId="7" r:id="rId7"/>
  </sheets>
  <externalReferences>
    <externalReference r:id="rId10"/>
  </externalReferences>
  <definedNames>
    <definedName name="_xlnm.Print_Area" localSheetId="2">'Condensed BS-31.12.2013'!$A$6:$M$66</definedName>
    <definedName name="_xlnm.Print_Area" localSheetId="3">'Condensed CF-31.12.2013'!$A$1:$O$42</definedName>
    <definedName name="_xlnm.Print_Area" localSheetId="4">'Condensed Equity-31.12.2013'!$A$1:$M$55</definedName>
    <definedName name="_xlnm.Print_Area" localSheetId="0">'Condensed IS-31.12.2013'!$A$1:$O$53</definedName>
    <definedName name="_xlnm.Print_Area" localSheetId="1">'Condensed SCI-31.12.2013'!$A$1:$N$44</definedName>
    <definedName name="_xlnm.Print_Area" localSheetId="5">'IFS Notes-31.12.2013'!$A$1:$P$126</definedName>
  </definedNames>
  <calcPr fullCalcOnLoad="1"/>
</workbook>
</file>

<file path=xl/sharedStrings.xml><?xml version="1.0" encoding="utf-8"?>
<sst xmlns="http://schemas.openxmlformats.org/spreadsheetml/2006/main" count="578" uniqueCount="386">
  <si>
    <t>Cumulative</t>
  </si>
  <si>
    <t>QUARTERLY REPORT</t>
  </si>
  <si>
    <t>RM'000</t>
  </si>
  <si>
    <t>(Incorporated in Malaysia)</t>
  </si>
  <si>
    <t>INDIVIDUAL QUARTER</t>
  </si>
  <si>
    <t>CUMULATIVE QUARTERS</t>
  </si>
  <si>
    <t>CURRENT</t>
  </si>
  <si>
    <t>PRECEDING</t>
  </si>
  <si>
    <t xml:space="preserve">PRECEDING </t>
  </si>
  <si>
    <t>YEAR</t>
  </si>
  <si>
    <t>CORRESPONDING</t>
  </si>
  <si>
    <t>TO-DATE</t>
  </si>
  <si>
    <t>PERIOD</t>
  </si>
  <si>
    <t>Revenue</t>
  </si>
  <si>
    <t>Operating Profit</t>
  </si>
  <si>
    <t>Depreciation and amortisation</t>
  </si>
  <si>
    <t>Interest income</t>
  </si>
  <si>
    <t>Profit Before Taxation</t>
  </si>
  <si>
    <t>Less: Tax expense</t>
  </si>
  <si>
    <t>Earnings per share:</t>
  </si>
  <si>
    <t xml:space="preserve">  Basic earnings per ordinary shares (sen)</t>
  </si>
  <si>
    <t xml:space="preserve">  Diluted earnings per ordinary shares (sen)</t>
  </si>
  <si>
    <t>NA</t>
  </si>
  <si>
    <t>Note: NA denotes "Not Applicable"</t>
  </si>
  <si>
    <t>At</t>
  </si>
  <si>
    <t>Property, plant and equipment</t>
  </si>
  <si>
    <t>Investment in Associates</t>
  </si>
  <si>
    <t>Intangible assets</t>
  </si>
  <si>
    <t>Current Assets</t>
  </si>
  <si>
    <t xml:space="preserve">   Inventories</t>
  </si>
  <si>
    <t>Current Liabilities</t>
  </si>
  <si>
    <r>
      <t>QL RESOURCES BERHAD</t>
    </r>
    <r>
      <rPr>
        <b/>
        <sz val="12"/>
        <rFont val="Arial"/>
        <family val="2"/>
      </rPr>
      <t xml:space="preserve"> </t>
    </r>
    <r>
      <rPr>
        <b/>
        <vertAlign val="subscript"/>
        <sz val="12"/>
        <rFont val="Arial"/>
        <family val="2"/>
      </rPr>
      <t>(428915-X)</t>
    </r>
  </si>
  <si>
    <t>NOTES TO THE INTERIM FINANCIAL REPORT</t>
  </si>
  <si>
    <t>Basis of preparation</t>
  </si>
  <si>
    <t>Seasonal or cyclical factors</t>
  </si>
  <si>
    <t>Certain segment of the Group's business are affected by cyclical factors.</t>
  </si>
  <si>
    <t xml:space="preserve">The management considers that on a quarter to quarter basis, the demand and/or production of the </t>
  </si>
  <si>
    <t>Group's products for each of the three core activities varies and the variation in each quarters were as follows:</t>
  </si>
  <si>
    <t>(1) marine products manufacturing activities are affected by monsoon in the 4th quarter.</t>
  </si>
  <si>
    <t>(2) crude palm oil milling activities are seasonally affected by monsoon resulting in low crops in the 2nd and 4th quarters.</t>
  </si>
  <si>
    <t>(3) integrated livestock farming activities are not significantly affected in any of the quarters.</t>
  </si>
  <si>
    <t>Unusual items</t>
  </si>
  <si>
    <t>There were no material changes in estimates during the quarter under review.</t>
  </si>
  <si>
    <t>Debts and securities</t>
  </si>
  <si>
    <t>Todate</t>
  </si>
  <si>
    <t>Segmental Information</t>
  </si>
  <si>
    <t>Profit before tax</t>
  </si>
  <si>
    <t xml:space="preserve">   Marine products manufacturing</t>
  </si>
  <si>
    <t xml:space="preserve">   Integrated Livestock Farming</t>
  </si>
  <si>
    <t xml:space="preserve">   Total</t>
  </si>
  <si>
    <t>The valuations of land and building have been brought forward, without amendment from the previous annual report.</t>
  </si>
  <si>
    <t>Material subsequent Event</t>
  </si>
  <si>
    <t>There were no material events subsequent to the end of current quarter that have not been reflected in the financial statements.</t>
  </si>
  <si>
    <t>Changes in composition of the Group.</t>
  </si>
  <si>
    <t>ADDITIONAL INFORMATION REQUIRED BY BURSA MALAYSIA SECURITIES BERHAD'S LISTING REQUIREMENTS.</t>
  </si>
  <si>
    <t>B1</t>
  </si>
  <si>
    <t xml:space="preserve">Current </t>
  </si>
  <si>
    <t>Last year</t>
  </si>
  <si>
    <t>%</t>
  </si>
  <si>
    <t xml:space="preserve">Cumulative </t>
  </si>
  <si>
    <t>quarter</t>
  </si>
  <si>
    <t>corresponding</t>
  </si>
  <si>
    <t>change</t>
  </si>
  <si>
    <t>quarters</t>
  </si>
  <si>
    <t>corresponding quarters</t>
  </si>
  <si>
    <t>last year</t>
  </si>
  <si>
    <t>Sales</t>
  </si>
  <si>
    <t xml:space="preserve">   Marine product manufacturing (MPM)</t>
  </si>
  <si>
    <t xml:space="preserve">   Integrated Livestock Farming (ILF)</t>
  </si>
  <si>
    <t>a.</t>
  </si>
  <si>
    <t>b.</t>
  </si>
  <si>
    <t>c.</t>
  </si>
  <si>
    <t>B2</t>
  </si>
  <si>
    <t>Review of current quarter performance with the preceding quarter.</t>
  </si>
  <si>
    <t xml:space="preserve"> Current quarter</t>
  </si>
  <si>
    <t xml:space="preserve"> Preceding quarter </t>
  </si>
  <si>
    <t>Activities:</t>
  </si>
  <si>
    <t>c</t>
  </si>
  <si>
    <t>B3</t>
  </si>
  <si>
    <t>B4</t>
  </si>
  <si>
    <t>Profit Forecast</t>
  </si>
  <si>
    <t>No profit forecast was published during the period under review.</t>
  </si>
  <si>
    <t>B5</t>
  </si>
  <si>
    <t>Tax expense</t>
  </si>
  <si>
    <t>Current quarter ended</t>
  </si>
  <si>
    <t>Current income tax expense</t>
  </si>
  <si>
    <t>Deferred tax expense</t>
  </si>
  <si>
    <t>The effective tax rate is lower than the statutory rate is mainly due to availability of tax incentives.</t>
  </si>
  <si>
    <t>B6</t>
  </si>
  <si>
    <t>Unquoted investments and properties</t>
  </si>
  <si>
    <t>B7</t>
  </si>
  <si>
    <t>Quoted Investments</t>
  </si>
  <si>
    <t>There were no sales or purchase of quoted investment for the quarter under review.</t>
  </si>
  <si>
    <t>B8</t>
  </si>
  <si>
    <t>Corporate Proposals</t>
  </si>
  <si>
    <t>B9</t>
  </si>
  <si>
    <t xml:space="preserve">  Bank overdraft-short term (unsecured)</t>
  </si>
  <si>
    <t xml:space="preserve">  HP Creditors-short term (unsecured)</t>
  </si>
  <si>
    <t xml:space="preserve">  HP Creditors-long term (unsecured)</t>
  </si>
  <si>
    <t xml:space="preserve">  Bankers’ acceptance-short term (unsecured)</t>
  </si>
  <si>
    <t xml:space="preserve">  Term loans-short term (unsecured)</t>
  </si>
  <si>
    <t xml:space="preserve">  Term loans-long term (unsecured)</t>
  </si>
  <si>
    <t>B10</t>
  </si>
  <si>
    <t>B11</t>
  </si>
  <si>
    <t>Changes in Material Litigation</t>
  </si>
  <si>
    <t>B12</t>
  </si>
  <si>
    <t>Dividend</t>
  </si>
  <si>
    <t>B13</t>
  </si>
  <si>
    <t>Earnings Per Share</t>
  </si>
  <si>
    <t>The calculations of basic earnings per share were as follows:</t>
  </si>
  <si>
    <t>(a)</t>
  </si>
  <si>
    <t>Net profit attributable to ordinary shareholders(RM'000)</t>
  </si>
  <si>
    <t>(b)</t>
  </si>
  <si>
    <t xml:space="preserve">Basic Earnings per share (sen) </t>
  </si>
  <si>
    <t>Review of performance for the current quarter and financial period to-date.</t>
  </si>
  <si>
    <t>Cumulative period</t>
  </si>
  <si>
    <t xml:space="preserve">   There were no material disposal of unquoted investments and/or properties during quarter under review.</t>
  </si>
  <si>
    <t>There were no material changes in the composition of the Group in the current quarter.</t>
  </si>
  <si>
    <t>Number of ordinary shares in issue ('000)-weighted average</t>
  </si>
  <si>
    <t>Net Assets per share (RM)</t>
  </si>
  <si>
    <t>Deferred tax asset</t>
  </si>
  <si>
    <t>ASSETS</t>
  </si>
  <si>
    <t>Investment properties</t>
  </si>
  <si>
    <t>Biological assets</t>
  </si>
  <si>
    <t xml:space="preserve">   Biological assets</t>
  </si>
  <si>
    <t>Total Assets</t>
  </si>
  <si>
    <t>EQUITY AND LIABILITIES</t>
  </si>
  <si>
    <t>Equity attributable to shareholders of the Company</t>
  </si>
  <si>
    <t>Total Equity</t>
  </si>
  <si>
    <t>Non-current liabilities</t>
  </si>
  <si>
    <t>Total Liabilities</t>
  </si>
  <si>
    <t>Total equity and liabilities</t>
  </si>
  <si>
    <t>Equity</t>
  </si>
  <si>
    <t xml:space="preserve">  Share Capital</t>
  </si>
  <si>
    <t xml:space="preserve">  Reserves</t>
  </si>
  <si>
    <t xml:space="preserve">  Minority interests</t>
  </si>
  <si>
    <t xml:space="preserve">  Deferred tax liabilities</t>
  </si>
  <si>
    <t xml:space="preserve"> Payables</t>
  </si>
  <si>
    <t xml:space="preserve"> Short term borrowings</t>
  </si>
  <si>
    <t xml:space="preserve"> Taxation</t>
  </si>
  <si>
    <t>Number of shares in issue ('000)</t>
  </si>
  <si>
    <t>Profit for the period</t>
  </si>
  <si>
    <t>Attributable to:</t>
  </si>
  <si>
    <t>Shareholders of the Company</t>
  </si>
  <si>
    <t>Minority interests</t>
  </si>
  <si>
    <t>FRS 134 - Interim Financial Reporting and Chapter 9, Part K of the Listing Requirements of Bursa Malaysia Securities Berhad.</t>
  </si>
  <si>
    <t>The accounting policies and methods of computation used in the preparation of the interim financial statements are consistent</t>
  </si>
  <si>
    <t>Attributable to shareholders of the Company</t>
  </si>
  <si>
    <t>Retained Profit</t>
  </si>
  <si>
    <t>Share Capital</t>
  </si>
  <si>
    <t>the accompanying explanatory notes attached to the interim financial statements.</t>
  </si>
  <si>
    <t>Net cash from operating activities</t>
  </si>
  <si>
    <t>Net cash used in investing activities</t>
  </si>
  <si>
    <t xml:space="preserve">   Trade receivables</t>
  </si>
  <si>
    <t>Audited</t>
  </si>
  <si>
    <t>Prepaid lease payments</t>
  </si>
  <si>
    <t>Total non-current assets</t>
  </si>
  <si>
    <t xml:space="preserve">   Current tax assets</t>
  </si>
  <si>
    <t xml:space="preserve">   Cash and cash equivalents</t>
  </si>
  <si>
    <t>Unaudited</t>
  </si>
  <si>
    <t>The directors do not recommend any dividend for the period under review.</t>
  </si>
  <si>
    <t>% increase</t>
  </si>
  <si>
    <t>against last period</t>
  </si>
  <si>
    <t xml:space="preserve">   Palm Oil Activities (POA)</t>
  </si>
  <si>
    <t xml:space="preserve"> Preceding quarter</t>
  </si>
  <si>
    <t xml:space="preserve">   Palm Oil Activities</t>
  </si>
  <si>
    <t>(Effective tax rate)</t>
  </si>
  <si>
    <t>(% against PBT)</t>
  </si>
  <si>
    <t>Treasury Shares</t>
  </si>
  <si>
    <t>Share Premium</t>
  </si>
  <si>
    <t>Exchange Translation Reserve</t>
  </si>
  <si>
    <t>Based on number of shares:('000)</t>
  </si>
  <si>
    <t>Nature and amount of changes in estimates</t>
  </si>
  <si>
    <t>A1.</t>
  </si>
  <si>
    <t>A2.</t>
  </si>
  <si>
    <t>On an overall basis therefore, the group's performance varies seasonally and maybe affected by unusual and unforeseen events affecting each of the core activities.</t>
  </si>
  <si>
    <t>Q1</t>
  </si>
  <si>
    <t>April to June</t>
  </si>
  <si>
    <t>Q2</t>
  </si>
  <si>
    <t>July to September</t>
  </si>
  <si>
    <t>Q3</t>
  </si>
  <si>
    <t>October to December</t>
  </si>
  <si>
    <t>Q4</t>
  </si>
  <si>
    <t>January to March</t>
  </si>
  <si>
    <t>A3.</t>
  </si>
  <si>
    <t>A4.</t>
  </si>
  <si>
    <t>A5.</t>
  </si>
  <si>
    <t>A6.</t>
  </si>
  <si>
    <t>Dividend Paid</t>
  </si>
  <si>
    <t>A7.</t>
  </si>
  <si>
    <t>A8.</t>
  </si>
  <si>
    <t>A9.</t>
  </si>
  <si>
    <t>A10.</t>
  </si>
  <si>
    <t>A11.</t>
  </si>
  <si>
    <t xml:space="preserve">  Long term borrowings (LT Debts/Total Equity)</t>
  </si>
  <si>
    <t xml:space="preserve">Group Borrowings </t>
  </si>
  <si>
    <t>Short term:</t>
  </si>
  <si>
    <t>Long Term:</t>
  </si>
  <si>
    <t xml:space="preserve">Total Borrowings </t>
  </si>
  <si>
    <t>Disclosure of audit report qualification</t>
  </si>
  <si>
    <t>There was no qualification in the audit report of the preceding annual financial statements.</t>
  </si>
  <si>
    <t>Finance costs</t>
  </si>
  <si>
    <t>Total Comprehensive income</t>
  </si>
  <si>
    <t>CONDENSED CONSOLIDATED STATEMENT OF FINANCIAL POSITION</t>
  </si>
  <si>
    <t xml:space="preserve">  Deferred income</t>
  </si>
  <si>
    <t>the accompanying explanatory notes attached to this interim financial statements.</t>
  </si>
  <si>
    <t>Total comprehensive income for the period</t>
  </si>
  <si>
    <t xml:space="preserve"> There were no changes in material litigation at the date of this report.</t>
  </si>
  <si>
    <t>Foreign currency translation differences for foreign operations</t>
  </si>
  <si>
    <t>Other comprehensive income/(loss), net of tax:</t>
  </si>
  <si>
    <t>Financial instruments</t>
  </si>
  <si>
    <t>Non-Distributable</t>
  </si>
  <si>
    <t>Distributable</t>
  </si>
  <si>
    <t>There are no changes to policies related to financial instruments since last financial year.</t>
  </si>
  <si>
    <r>
      <t xml:space="preserve">QL RESOURCES BERHAD </t>
    </r>
    <r>
      <rPr>
        <b/>
        <vertAlign val="subscript"/>
        <sz val="18"/>
        <rFont val="Comic Sans MS"/>
        <family val="4"/>
      </rPr>
      <t>(428915-X)</t>
    </r>
  </si>
  <si>
    <r>
      <t xml:space="preserve">QL RESOURCES BERHAD </t>
    </r>
    <r>
      <rPr>
        <b/>
        <vertAlign val="subscript"/>
        <sz val="18"/>
        <rFont val="Arial"/>
        <family val="2"/>
      </rPr>
      <t>(428915-X)</t>
    </r>
  </si>
  <si>
    <t>Other receivables</t>
  </si>
  <si>
    <t xml:space="preserve">The unaudited interim financial statements of the Group have been prepared in accordance with the requirements of </t>
  </si>
  <si>
    <t>Realised and Unrealised profits</t>
  </si>
  <si>
    <t>Total Retained profit of the Company &amp; its subsidiaries</t>
  </si>
  <si>
    <t>Total Retained profit of Associates</t>
  </si>
  <si>
    <t>Consolidation Adjustments</t>
  </si>
  <si>
    <t>Total Group Retained profit as per consolidated accounts</t>
  </si>
  <si>
    <t>A12</t>
  </si>
  <si>
    <t>Share of profit of associates (net)</t>
  </si>
  <si>
    <t>There are no unusual items that have material effect on the assets, liabilities, equity, net income or cash flow during the quarter under review.</t>
  </si>
  <si>
    <t xml:space="preserve">     1.4.2012 to</t>
  </si>
  <si>
    <t>Hedging reserve</t>
  </si>
  <si>
    <t>Non-controlling interests</t>
  </si>
  <si>
    <t>Adjustments for:</t>
  </si>
  <si>
    <t xml:space="preserve">Depreciation &amp; amortisation </t>
  </si>
  <si>
    <t>(Increase)/Decrease in working capital</t>
  </si>
  <si>
    <t>Income tax paid</t>
  </si>
  <si>
    <t>Others</t>
  </si>
  <si>
    <t>Purchase of fixed assets</t>
  </si>
  <si>
    <t>Net borrrowings</t>
  </si>
  <si>
    <t>Net cash from financing activities</t>
  </si>
  <si>
    <t>Net increase in cash and cash equivalents</t>
  </si>
  <si>
    <t>Cash Flow Hedge</t>
  </si>
  <si>
    <t xml:space="preserve">Unrealised </t>
  </si>
  <si>
    <t xml:space="preserve"> Realised</t>
  </si>
  <si>
    <t>Realised</t>
  </si>
  <si>
    <t>There are no issuance, cancellation, repurchase, resale and repayment of debt and equity securities during the quarter under review.</t>
  </si>
  <si>
    <t>Malaysian Financial Reporting Standards (MFRS Framework)</t>
  </si>
  <si>
    <t>On 19 November 2011, the Malaysian Accounting Standards Board (“MASB”) issued a new MASB</t>
  </si>
  <si>
    <t>approved accounting framework, the Malaysian Financial Reporting Standards (“MFRS Framework”).</t>
  </si>
  <si>
    <t>The MFRS Framework is to be applied by all Entities Other Than Private Entities for annual periods</t>
  </si>
  <si>
    <t>141 “Agriculture” and IC Interpretation 15 “Agreements for the Construction of Real Estate”, including</t>
  </si>
  <si>
    <t>its parent, significant investor and venturer (herein called “Transitioning Entities”).</t>
  </si>
  <si>
    <t>Transitioning Entities will be allowed to defer adoption of the new MFRS Framework for an additional</t>
  </si>
  <si>
    <t>The Group falls within the scope definition of Transitioning Entities and accordingly, will adopt the</t>
  </si>
  <si>
    <t>financial statements, the Group will be required to restate the comparative financial statements to</t>
  </si>
  <si>
    <t>amounts reflecting the application of MFRS Framework. Adjustments required on transition, if any,</t>
  </si>
  <si>
    <t>will be made retrospectively against opening retained earnings.</t>
  </si>
  <si>
    <t>two year. Consequently, adoption of the MFRS Framework by Transitioning Entities will be</t>
  </si>
  <si>
    <t>2nd quarter ended 30.9.2012</t>
  </si>
  <si>
    <t>Dividend paid</t>
  </si>
  <si>
    <t>Dividend paid to Minority interest</t>
  </si>
  <si>
    <t>Dividend paid to Shareholders</t>
  </si>
  <si>
    <t>B14</t>
  </si>
  <si>
    <t>with those used in the preparation of the financial statements for the financial year ended 31 March 2013 except for the adoption of the following</t>
  </si>
  <si>
    <t>FRS, Intepretations and Amendments which are effective for annuals periods beginning on or after 1st January 2013.</t>
  </si>
  <si>
    <t>·        FRS 10, Consolidated Financial Statements</t>
  </si>
  <si>
    <t>·        FRS 11, Joint Arrangements</t>
  </si>
  <si>
    <t>·        FRS 12, Disclosure of Interests in Other Entities</t>
  </si>
  <si>
    <t>·        FRS 13, Fair Value Measurement</t>
  </si>
  <si>
    <t>·        FRS 119, Employee Benefits (2011)</t>
  </si>
  <si>
    <t>·        FRS 127, Separate Financial Statements (2011)</t>
  </si>
  <si>
    <t>·        FRS 128, Investments in Associates and Joint Ventures (2011)</t>
  </si>
  <si>
    <t>·        IC Interpretation 20, Stripping Costs in the Production Phase of a Surface Mine</t>
  </si>
  <si>
    <t>·        Amendments to FRS 7, Financial Instruments: Disclosures – Offsetting Financial Assets and Financial Liabilities</t>
  </si>
  <si>
    <t>·        Amendments to FRS 1, First-time Adoption of Financial Reporting Standards – Government Loans</t>
  </si>
  <si>
    <t>·        Amendments to FRS 1, First-time Adoption of Financial Reporting Standards (Annual Improvements 2009-2011 Cycle)</t>
  </si>
  <si>
    <t>·        Amendments to FRS 101, Presentation of Financial Statements (Annual Improvements 2009-2011 Cycle)</t>
  </si>
  <si>
    <t>·        Amendments to FRS 116, Property, Plant and Equipment (Annual Improvements 2009-2011 Cycle)</t>
  </si>
  <si>
    <t>·        Amendments to FRS 132, Financial Instruments: Presentation (Annual Improvements 2009-2011 Cycle)</t>
  </si>
  <si>
    <t>·        Amendments to FRS 134, Interim Financial Reporting (Annual Improvements 2009-2011 Cycle)</t>
  </si>
  <si>
    <t>·        Amendments to FRS 10, Consolidated Financial Statements: Transition Guidance</t>
  </si>
  <si>
    <t>·        Amendments to FRS 11, Joint Arrangements: Transition Guidance</t>
  </si>
  <si>
    <t>·        Amendments to FRS 12, Disclosure of Interests in Other Entities: Transition Guidance</t>
  </si>
  <si>
    <t>beginning on or after 1 January 2014, with the exception of entities that are within the scope of MFRS</t>
  </si>
  <si>
    <t>Based on past 5 years quarterly data, our average seasonal earnings index is as follows:</t>
  </si>
  <si>
    <t xml:space="preserve">Changes in Contingent Liabilities </t>
  </si>
  <si>
    <t xml:space="preserve">The Company provides unsecured financial guarantes to banks in respect of banking facilities granted to </t>
  </si>
  <si>
    <t>certain subsidiaries. Possible obligations, whose existence will only be confirmed by the occurrence</t>
  </si>
  <si>
    <t xml:space="preserve">or non-occurrence of one or more future events, are disclosed as contingent liabilities unless the probability of outflow of </t>
  </si>
  <si>
    <t>economic benefits is remote.</t>
  </si>
  <si>
    <t>30.9.2013</t>
  </si>
  <si>
    <t xml:space="preserve">     1.7.2013 to</t>
  </si>
  <si>
    <t xml:space="preserve">     1.4.2013 to</t>
  </si>
  <si>
    <t>31.3.2013</t>
  </si>
  <si>
    <t>44 days</t>
  </si>
  <si>
    <t>39 days</t>
  </si>
  <si>
    <t xml:space="preserve">   Other receivables, assets and prepayment</t>
  </si>
  <si>
    <t xml:space="preserve">  Share Premium</t>
  </si>
  <si>
    <t>The Condensed Consolidated Statement of Financial Position should be read in conjunction with the Annual Financial Statements for year ended 31 March 2013 and</t>
  </si>
  <si>
    <t>The Group uses the following hierachy in determining the fair value of all financial instruments carried at fair value:</t>
  </si>
  <si>
    <t>Level 1 : Quoted prices (unadjusted) in active markets for identical assets or liabilities.</t>
  </si>
  <si>
    <t>Financial Assets:</t>
  </si>
  <si>
    <t>Level 1</t>
  </si>
  <si>
    <t>Level 2</t>
  </si>
  <si>
    <t>Level 3</t>
  </si>
  <si>
    <t>Forward exchange contracts</t>
  </si>
  <si>
    <t>Financial Liabilities:</t>
  </si>
  <si>
    <t>Level 2: Inputs other than quoted prices included in Level 1 that are observable market data, either directly or indirectly.</t>
  </si>
  <si>
    <t>Level 3: Inputs for the asset or liability that are not based on observable market data.</t>
  </si>
  <si>
    <t>The Condensed Consolidated Income Statements should be read in conjunction with the Annual Financial Statements for year ended 31 March 2013 and</t>
  </si>
  <si>
    <t>The Condensed Consolidated Statements of Changes in Equity should be read in conjunction with the Annual Financial Report for year ended 31 March 2013 and</t>
  </si>
  <si>
    <t>2nd quarter ended 30.9.2013</t>
  </si>
  <si>
    <t>The Condensed Consolidated Cash Flow Statement should be read in conjunction with the Annual Financial Statements for year ended 31 March 2013 and</t>
  </si>
  <si>
    <t>Cross currency swap</t>
  </si>
  <si>
    <t>Total</t>
  </si>
  <si>
    <t>Interest rate swap</t>
  </si>
  <si>
    <t xml:space="preserve"> - Islamic</t>
  </si>
  <si>
    <t xml:space="preserve"> - Non-islamic</t>
  </si>
  <si>
    <t>Revolving credit</t>
  </si>
  <si>
    <t xml:space="preserve">  Sukuk</t>
  </si>
  <si>
    <t>At 1.4.2013</t>
  </si>
  <si>
    <t>Contribution from non-controlling interest</t>
  </si>
  <si>
    <t>Cash and cash equivalents at 1.4.2013</t>
  </si>
  <si>
    <t>There were no contingent liabilities at the end of the current financial period for the Group.</t>
  </si>
  <si>
    <t>INTERIM FINANCIAL REPORT FOR THE 3RD QUARTER ENDED 31.12.2013</t>
  </si>
  <si>
    <t>3RD QUARTER</t>
  </si>
  <si>
    <t xml:space="preserve">     1.10.2013 to</t>
  </si>
  <si>
    <t>31.12.2013</t>
  </si>
  <si>
    <t xml:space="preserve">     1.10.2012 to</t>
  </si>
  <si>
    <t>31.12.2012</t>
  </si>
  <si>
    <t>CONDENSED CONSOLIDATED INCOME STATEMENTS FOR THE PERIOD ENDED 31.12.2013 (UNAUDITED)</t>
  </si>
  <si>
    <t>CONDENSED CONSOLIDATED STATEMENT OF COMPREHENSIVE INCOME FOR THE PERIOD ENDED 31.12.2013 (UNAUDITED)</t>
  </si>
  <si>
    <t>At 31.12.2013</t>
  </si>
  <si>
    <t>At 1.4.2012</t>
  </si>
  <si>
    <t>CONDENSED CONSOLIDATED STATEMENTS OF CHANGES IN EQUITY FOR THE PERIOD ENDED 31.12.2013</t>
  </si>
  <si>
    <t>CONDENSED CONSOLIDATED STATEMENTS OF CHANGES IN EQUITY FOR THE PERIOD ENDED 31.12.2012</t>
  </si>
  <si>
    <t>9 months ended 31.12.2012</t>
  </si>
  <si>
    <t>At 31.12.2012</t>
  </si>
  <si>
    <t>CONDENSED CONSOLIDATED CASH FLOW STATEMENT FOR THE PERIOD ENDED 31.12.2013</t>
  </si>
  <si>
    <t>mandatory for annual periods beginning on or after  1 January 2014.</t>
  </si>
  <si>
    <t xml:space="preserve">Following the recent press release by MASB on 7 Aug 2013, Transitioning entities are allowed to </t>
  </si>
  <si>
    <t>defer the adoption of MFRS for an additional year, ie for annual period beginning on or after</t>
  </si>
  <si>
    <t xml:space="preserve"> 1 January 2015.</t>
  </si>
  <si>
    <t>MFRS Framework for the financial year ending 31 March 2016.  In presenting its first  MFRS</t>
  </si>
  <si>
    <t>PBT</t>
  </si>
  <si>
    <t>Cumulative  earnings increased 28% due to the same reasons.</t>
  </si>
  <si>
    <t>Earnings improved significantly due to the same reason.</t>
  </si>
  <si>
    <t>Earnings decreased 8% against preceding quarter due to lower farming margin from Indonesia and East Malaysia Poultry operations.</t>
  </si>
  <si>
    <t>Commentary on Prospects for the next quarter to 31 March 2014</t>
  </si>
  <si>
    <t>MPM's current quarter sales increased 9% against preceding quarter due to seasonal factor.</t>
  </si>
  <si>
    <t>Earnings increased 14% against preceding quarter due to the same reason.</t>
  </si>
  <si>
    <t>34 days</t>
  </si>
  <si>
    <t>43 days</t>
  </si>
  <si>
    <t>MPM's current earnings increased 31% against corresponding quarter due to higher contributions from surimi, surimi-based products and deep sea fishing operations.</t>
  </si>
  <si>
    <t>Cumulative sales increased 15% due to overall higher contribution from surimi, surimi-based products and fishmeal operations.</t>
  </si>
  <si>
    <t>POA's current quarter earnings decreased 20% due to lower FFB processed.</t>
  </si>
  <si>
    <t>Cumulative earnings increased 27% mainly due to overall lower feed costs and better farm produced prices.</t>
  </si>
  <si>
    <t>During the quarter under review no dividend was paid.</t>
  </si>
  <si>
    <t>As at 31.12.2013, the Group held the following financial assets or liabilities that are measured at fair value:</t>
  </si>
  <si>
    <t>Our management expects integrated livestock activities contribution in Q4 to be satisfactory.</t>
  </si>
  <si>
    <t>Overall, the management remains optimistic on Q4 performance.</t>
  </si>
  <si>
    <t>POA's current quarter sales increased 2% against corresponding quarter mainly due to CPO price. (CPO price: RM2,424 current qtr vs RM2,193 corresponding qtr).</t>
  </si>
  <si>
    <t>POA's cumulative sales increased 6% mainly due to new sales contribution from Indonesia plantation operations.</t>
  </si>
  <si>
    <t>ILF's current quarter sales increased 30% against corresponding quarter mainly due to higher volume of raw material traded and higher sales contribution from poultry farms operation.</t>
  </si>
  <si>
    <t>ILF's current quarter sales increased 10% against preceding quarter mainly due to higher volume of raw materials traded.</t>
  </si>
  <si>
    <t>We also expect our Palm Oil Activities division to improve marginally in Q4. However fishery operations will experience seasonal effect of monsoon season in Peninsular East Coast.</t>
  </si>
  <si>
    <t>Cash and cash equivalents at 31.12.2013</t>
  </si>
  <si>
    <t>Conversion of warrants</t>
  </si>
  <si>
    <t>The Condensed Consolidated Statement of Comprehensive Income Statements should be read in conjunction with the Annual Financial Statements for year ended 31 March 2013 and</t>
  </si>
  <si>
    <t xml:space="preserve">(iii) the proposed exemption under Paragraph 16.1 of Practice Note 9 of the Malaysian Code on Take-Overs and Mergers 2010 ("Code") to exempt CBG Holdings Sdn Bhd </t>
  </si>
  <si>
    <t>Segment information in respect of the Group's business segments for the 3rd quarter ended 31.12.2013</t>
  </si>
  <si>
    <t>On 3 October 2013, QL had announced the Company will be undertaking the following Corporate Proposals:-</t>
  </si>
  <si>
    <t xml:space="preserve">All relevant approvals for the above Corporate Proposals had been obtained from authorities. </t>
  </si>
  <si>
    <t xml:space="preserve">(i)  the proposed bonus issue of 249,605,886 new ordinary shares of RM0.25 each in QL ("QL Share(s)" or "Share(s)") ("Bonus Share(s)") on the basis of </t>
  </si>
  <si>
    <t xml:space="preserve">     three (3) Bonus Shares for every ten (10) existing QL Shares ("Proposed Bonus Issue"); </t>
  </si>
  <si>
    <t>(ii)  the proposed renounceable rights issue of 166,403,924 QL Shares ("Rights Share(s)") on the basis of two (2) Rights Shares for every ten (10) existing QL Shares ("Proposed Rights Issue"); and  </t>
  </si>
  <si>
    <t xml:space="preserve">      ("CBG") and its parties-acting-in-concert with CBG ("PAC(s)") from the obligation of extending a mandatory take-over offer for the remaining QL Shares not already held by </t>
  </si>
  <si>
    <t xml:space="preserve">      them pursuant to the Proposed Rights Issue ("Proposed Exemption").</t>
  </si>
  <si>
    <t xml:space="preserve">On 29 January 2014, the Company announced that the board of directors of QL had fixed the issue price of the Rights Shares at RM1.80 and the entitlement date of the Rights </t>
  </si>
  <si>
    <t xml:space="preserve">Shares and Bonus Shares has been fixed to be on 14 February 2014. The announcement on the completion of the Proposed Bonus Issue was made on 17 February 2014. The </t>
  </si>
  <si>
    <t>Proposed Rights Issue is expected to be completed by the end of March 2014.</t>
  </si>
  <si>
    <t>Cumulative todate</t>
  </si>
  <si>
    <t>MPM's current quarter sales increased 24% against corresponding quarter due to overall higher contribution from surimi and surimi-based products operations.</t>
  </si>
  <si>
    <t>Current quarter earnings increased significantly against corresponding quarter due to improved margins from Peninsular Poultry operations and higher contribution from raw material trade.</t>
  </si>
  <si>
    <t>POA's current quarter sales only increased 12% against preceding quarter due to higher CPO price (RM2424 vs RM2273), increased FFB processed (up 20%) and higher closing stock held .</t>
  </si>
  <si>
    <t>Currency options</t>
  </si>
  <si>
    <t>9 months ended 31.12.2013</t>
  </si>
  <si>
    <t>Cumulative sales increased 20% due to higher volume and higher unit value of feed raw materials traded as well as higher egg prices.</t>
  </si>
  <si>
    <t>Cumulative  earnings however decreased significantly due to lower CPO price and losses from Indonesia's plantation operations during first half of FY14.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</si>
</sst>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.0_);\(#,##0.0\)"/>
    <numFmt numFmtId="179" formatCode="0.0%"/>
    <numFmt numFmtId="180" formatCode="#,##0.000_);\(#,##0.000\)"/>
    <numFmt numFmtId="181" formatCode="_-* #,##0_-;\-* #,##0_-;_-* &quot;-&quot;??_-;_-@_-"/>
    <numFmt numFmtId="182" formatCode="_(* #,##0_);_(* \(#,##0\);_(* &quot;-&quot;??_);_(@_)"/>
    <numFmt numFmtId="183" formatCode="_(* #,##0.000_);_(* \(#,##0.000\);_(* &quot;-&quot;??_);_(@_)"/>
    <numFmt numFmtId="184" formatCode="_-* #,##0.000_-;\-* #,##0.000_-;_-* &quot;-&quot;??_-;_-@_-"/>
    <numFmt numFmtId="185" formatCode="_-* #,##0.0000_-;\-* #,##0.0000_-;_-* &quot;-&quot;??_-;_-@_-"/>
    <numFmt numFmtId="186" formatCode="_(* #,##0_);_(* \(#,##0\);_(* &quot;-&quot;????????_);_(@_)"/>
    <numFmt numFmtId="187" formatCode="_(* #,##0.0_);_(* \(#,##0.0\);_(* &quot;-&quot;??_);_(@_)"/>
    <numFmt numFmtId="188" formatCode="_(* #,##0.0000_);_(* \(#,##0.0000\);_(* &quot;-&quot;????_);_(@_)"/>
    <numFmt numFmtId="189" formatCode="_-* #,##0.00000_-;\-* #,##0.00000_-;_-* &quot;-&quot;??_-;_-@_-"/>
    <numFmt numFmtId="190" formatCode="_-* #,##0.000000_-;\-* #,##0.000000_-;_-* &quot;-&quot;??_-;_-@_-"/>
    <numFmt numFmtId="191" formatCode="_-* #,##0.0000000_-;\-* #,##0.0000000_-;_-* &quot;-&quot;??_-;_-@_-"/>
    <numFmt numFmtId="192" formatCode="_-* #,##0.0_-;\-* #,##0.0_-;_-* &quot;-&quot;??_-;_-@_-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0000"/>
    <numFmt numFmtId="198" formatCode="_(* #,##0.0000_);_(* \(#,##0.0000\);_(* &quot;-&quot;??_);_(@_)"/>
    <numFmt numFmtId="199" formatCode="0.000%"/>
    <numFmt numFmtId="200" formatCode="0.000"/>
    <numFmt numFmtId="201" formatCode="[$-4409]dddd\,\ d\ mmmm\,\ yyyy"/>
    <numFmt numFmtId="202" formatCode="[$-409]h:mm:ss\ AM/PM"/>
  </numFmts>
  <fonts count="70">
    <font>
      <sz val="10"/>
      <name val="Arial"/>
      <family val="0"/>
    </font>
    <font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vertAlign val="subscript"/>
      <sz val="12"/>
      <name val="Arial"/>
      <family val="2"/>
    </font>
    <font>
      <b/>
      <i/>
      <sz val="11"/>
      <name val="Times New Roman"/>
      <family val="1"/>
    </font>
    <font>
      <u val="singleAccounting"/>
      <sz val="11"/>
      <name val="Times New Roman"/>
      <family val="1"/>
    </font>
    <font>
      <u val="doubleAccounting"/>
      <sz val="11"/>
      <name val="Times New Roman"/>
      <family val="1"/>
    </font>
    <font>
      <b/>
      <sz val="10"/>
      <name val="Times New Roman"/>
      <family val="1"/>
    </font>
    <font>
      <u val="doubleAccounting"/>
      <sz val="10"/>
      <name val="Arial"/>
      <family val="2"/>
    </font>
    <font>
      <i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Comic Sans MS"/>
      <family val="4"/>
    </font>
    <font>
      <sz val="10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sz val="14"/>
      <name val="Comic Sans MS"/>
      <family val="4"/>
    </font>
    <font>
      <u val="singleAccounting"/>
      <sz val="11"/>
      <name val="Comic Sans MS"/>
      <family val="4"/>
    </font>
    <font>
      <sz val="11"/>
      <name val="Comic Sans MS"/>
      <family val="4"/>
    </font>
    <font>
      <u val="doubleAccounting"/>
      <sz val="11"/>
      <name val="Arial"/>
      <family val="2"/>
    </font>
    <font>
      <b/>
      <u val="doubleAccounting"/>
      <sz val="11"/>
      <name val="Times New Roman"/>
      <family val="1"/>
    </font>
    <font>
      <sz val="18"/>
      <name val="Comic Sans MS"/>
      <family val="4"/>
    </font>
    <font>
      <b/>
      <sz val="18"/>
      <name val="Comic Sans MS"/>
      <family val="4"/>
    </font>
    <font>
      <u val="singleAccounting"/>
      <sz val="18"/>
      <name val="Comic Sans MS"/>
      <family val="4"/>
    </font>
    <font>
      <u val="singleAccounting"/>
      <sz val="14"/>
      <name val="Comic Sans MS"/>
      <family val="4"/>
    </font>
    <font>
      <b/>
      <i/>
      <sz val="14"/>
      <name val="Comic Sans MS"/>
      <family val="4"/>
    </font>
    <font>
      <b/>
      <vertAlign val="subscript"/>
      <sz val="18"/>
      <name val="Comic Sans MS"/>
      <family val="4"/>
    </font>
    <font>
      <b/>
      <sz val="18"/>
      <name val="Arial"/>
      <family val="2"/>
    </font>
    <font>
      <b/>
      <vertAlign val="subscript"/>
      <sz val="18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u val="singleAccounting"/>
      <sz val="14"/>
      <name val="Times New Roman"/>
      <family val="1"/>
    </font>
    <font>
      <u val="doubleAccounting"/>
      <sz val="14"/>
      <name val="Times New Roman"/>
      <family val="1"/>
    </font>
    <font>
      <u val="single"/>
      <sz val="14"/>
      <name val="Times New Roman"/>
      <family val="1"/>
    </font>
    <font>
      <u val="singleAccounting"/>
      <sz val="10"/>
      <name val="Arial"/>
      <family val="2"/>
    </font>
    <font>
      <u val="single"/>
      <sz val="10"/>
      <name val="Arial"/>
      <family val="2"/>
    </font>
    <font>
      <sz val="16"/>
      <name val="Comic Sans MS"/>
      <family val="4"/>
    </font>
    <font>
      <b/>
      <sz val="10"/>
      <name val="Comic Sans MS"/>
      <family val="4"/>
    </font>
    <font>
      <u val="singleAccounting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55" fillId="3" borderId="0" applyNumberFormat="0" applyBorder="0" applyAlignment="0" applyProtection="0"/>
    <xf numFmtId="0" fontId="56" fillId="20" borderId="1" applyNumberFormat="0" applyAlignment="0" applyProtection="0"/>
    <xf numFmtId="0" fontId="5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3" fillId="7" borderId="1" applyNumberFormat="0" applyAlignment="0" applyProtection="0"/>
    <xf numFmtId="0" fontId="64" fillId="0" borderId="6" applyNumberFormat="0" applyFill="0" applyAlignment="0" applyProtection="0"/>
    <xf numFmtId="0" fontId="6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23" borderId="7" applyNumberFormat="0" applyFont="0" applyAlignment="0" applyProtection="0"/>
    <xf numFmtId="0" fontId="6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 quotePrefix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182" fontId="9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43" fontId="0" fillId="0" borderId="0" xfId="0" applyNumberFormat="1" applyFill="1" applyAlignment="1">
      <alignment/>
    </xf>
    <xf numFmtId="182" fontId="9" fillId="0" borderId="11" xfId="0" applyNumberFormat="1" applyFont="1" applyFill="1" applyBorder="1" applyAlignment="1">
      <alignment/>
    </xf>
    <xf numFmtId="182" fontId="9" fillId="0" borderId="12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182" fontId="9" fillId="0" borderId="13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181" fontId="0" fillId="0" borderId="0" xfId="0" applyNumberFormat="1" applyFill="1" applyAlignment="1">
      <alignment/>
    </xf>
    <xf numFmtId="182" fontId="9" fillId="0" borderId="14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182" fontId="9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1" fontId="9" fillId="0" borderId="0" xfId="0" applyNumberFormat="1" applyFont="1" applyFill="1" applyBorder="1" applyAlignment="1">
      <alignment/>
    </xf>
    <xf numFmtId="182" fontId="9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0" fillId="0" borderId="0" xfId="0" applyFont="1" applyAlignment="1">
      <alignment horizontal="left"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11" fillId="0" borderId="0" xfId="0" applyFont="1" applyAlignment="1">
      <alignment/>
    </xf>
    <xf numFmtId="0" fontId="40" fillId="0" borderId="0" xfId="0" applyFont="1" applyFill="1" applyAlignment="1">
      <alignment horizontal="left"/>
    </xf>
    <xf numFmtId="0" fontId="42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182" fontId="11" fillId="0" borderId="0" xfId="42" applyNumberFormat="1" applyFont="1" applyAlignment="1">
      <alignment/>
    </xf>
    <xf numFmtId="0" fontId="11" fillId="0" borderId="0" xfId="0" applyFont="1" applyBorder="1" applyAlignment="1">
      <alignment/>
    </xf>
    <xf numFmtId="0" fontId="15" fillId="0" borderId="15" xfId="0" applyFont="1" applyFill="1" applyBorder="1" applyAlignment="1">
      <alignment horizontal="center" vertical="center" wrapText="1"/>
    </xf>
    <xf numFmtId="10" fontId="2" fillId="0" borderId="15" xfId="77" applyNumberFormat="1" applyFont="1" applyFill="1" applyBorder="1" applyAlignment="1">
      <alignment/>
    </xf>
    <xf numFmtId="0" fontId="15" fillId="0" borderId="16" xfId="0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/>
    </xf>
    <xf numFmtId="43" fontId="9" fillId="0" borderId="0" xfId="0" applyNumberFormat="1" applyFont="1" applyFill="1" applyAlignment="1">
      <alignment/>
    </xf>
    <xf numFmtId="182" fontId="9" fillId="0" borderId="17" xfId="0" applyNumberFormat="1" applyFont="1" applyFill="1" applyBorder="1" applyAlignment="1">
      <alignment/>
    </xf>
    <xf numFmtId="0" fontId="0" fillId="0" borderId="0" xfId="68" applyFill="1">
      <alignment/>
      <protection/>
    </xf>
    <xf numFmtId="0" fontId="2" fillId="0" borderId="0" xfId="68" applyFont="1" applyFill="1">
      <alignment/>
      <protection/>
    </xf>
    <xf numFmtId="0" fontId="2" fillId="0" borderId="0" xfId="68" applyFont="1" applyFill="1" applyAlignment="1">
      <alignment horizontal="center"/>
      <protection/>
    </xf>
    <xf numFmtId="182" fontId="2" fillId="0" borderId="0" xfId="46" applyNumberFormat="1" applyFont="1" applyFill="1" applyAlignment="1">
      <alignment horizontal="center"/>
    </xf>
    <xf numFmtId="182" fontId="2" fillId="0" borderId="17" xfId="46" applyNumberFormat="1" applyFont="1" applyFill="1" applyBorder="1" applyAlignment="1">
      <alignment horizontal="center"/>
    </xf>
    <xf numFmtId="182" fontId="2" fillId="0" borderId="11" xfId="46" applyNumberFormat="1" applyFont="1" applyFill="1" applyBorder="1" applyAlignment="1">
      <alignment/>
    </xf>
    <xf numFmtId="37" fontId="2" fillId="0" borderId="0" xfId="68" applyNumberFormat="1" applyFont="1" applyFill="1" applyAlignment="1">
      <alignment horizontal="center"/>
      <protection/>
    </xf>
    <xf numFmtId="182" fontId="2" fillId="0" borderId="11" xfId="46" applyNumberFormat="1" applyFont="1" applyFill="1" applyBorder="1" applyAlignment="1">
      <alignment horizontal="center"/>
    </xf>
    <xf numFmtId="37" fontId="2" fillId="0" borderId="0" xfId="46" applyNumberFormat="1" applyFont="1" applyFill="1" applyAlignment="1">
      <alignment horizontal="center"/>
    </xf>
    <xf numFmtId="37" fontId="2" fillId="0" borderId="0" xfId="68" applyNumberFormat="1" applyFont="1" applyFill="1" applyBorder="1" applyAlignment="1">
      <alignment horizontal="center"/>
      <protection/>
    </xf>
    <xf numFmtId="182" fontId="2" fillId="0" borderId="0" xfId="46" applyNumberFormat="1" applyFont="1" applyFill="1" applyBorder="1" applyAlignment="1">
      <alignment horizontal="center"/>
    </xf>
    <xf numFmtId="182" fontId="2" fillId="0" borderId="12" xfId="46" applyNumberFormat="1" applyFont="1" applyFill="1" applyBorder="1" applyAlignment="1">
      <alignment horizontal="center"/>
    </xf>
    <xf numFmtId="182" fontId="2" fillId="0" borderId="0" xfId="46" applyNumberFormat="1" applyFont="1" applyFill="1" applyAlignment="1">
      <alignment/>
    </xf>
    <xf numFmtId="182" fontId="2" fillId="0" borderId="0" xfId="46" applyNumberFormat="1" applyFont="1" applyFill="1" applyBorder="1" applyAlignment="1">
      <alignment/>
    </xf>
    <xf numFmtId="39" fontId="2" fillId="0" borderId="0" xfId="68" applyNumberFormat="1" applyFont="1" applyFill="1">
      <alignment/>
      <protection/>
    </xf>
    <xf numFmtId="39" fontId="0" fillId="0" borderId="0" xfId="68" applyNumberFormat="1" applyFill="1">
      <alignment/>
      <protection/>
    </xf>
    <xf numFmtId="0" fontId="15" fillId="0" borderId="0" xfId="68" applyFont="1" applyFill="1">
      <alignment/>
      <protection/>
    </xf>
    <xf numFmtId="179" fontId="2" fillId="0" borderId="16" xfId="77" applyNumberFormat="1" applyFont="1" applyFill="1" applyBorder="1" applyAlignment="1">
      <alignment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43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1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4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82" fontId="18" fillId="0" borderId="0" xfId="0" applyNumberFormat="1" applyFont="1" applyFill="1" applyAlignment="1">
      <alignment/>
    </xf>
    <xf numFmtId="181" fontId="18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1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wrapText="1"/>
    </xf>
    <xf numFmtId="37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/>
    </xf>
    <xf numFmtId="0" fontId="28" fillId="0" borderId="0" xfId="68" applyFont="1" applyFill="1">
      <alignment/>
      <protection/>
    </xf>
    <xf numFmtId="0" fontId="28" fillId="0" borderId="0" xfId="68" applyFont="1" applyFill="1" applyAlignment="1">
      <alignment horizontal="center"/>
      <protection/>
    </xf>
    <xf numFmtId="0" fontId="28" fillId="0" borderId="0" xfId="68" applyFont="1" applyFill="1" applyAlignment="1">
      <alignment horizontal="left"/>
      <protection/>
    </xf>
    <xf numFmtId="0" fontId="8" fillId="0" borderId="0" xfId="71" applyFont="1" applyFill="1" applyAlignment="1">
      <alignment horizontal="left"/>
      <protection/>
    </xf>
    <xf numFmtId="0" fontId="0" fillId="0" borderId="0" xfId="71" applyFill="1">
      <alignment/>
      <protection/>
    </xf>
    <xf numFmtId="0" fontId="6" fillId="0" borderId="0" xfId="71" applyFont="1" applyFill="1">
      <alignment/>
      <protection/>
    </xf>
    <xf numFmtId="0" fontId="8" fillId="0" borderId="0" xfId="71" applyFont="1" applyFill="1">
      <alignment/>
      <protection/>
    </xf>
    <xf numFmtId="0" fontId="9" fillId="0" borderId="0" xfId="71" applyFont="1" applyFill="1">
      <alignment/>
      <protection/>
    </xf>
    <xf numFmtId="0" fontId="0" fillId="0" borderId="0" xfId="71" applyFill="1" applyAlignment="1">
      <alignment horizontal="center"/>
      <protection/>
    </xf>
    <xf numFmtId="0" fontId="3" fillId="0" borderId="0" xfId="71" applyFont="1" applyFill="1" applyAlignment="1">
      <alignment horizontal="center"/>
      <protection/>
    </xf>
    <xf numFmtId="0" fontId="3" fillId="0" borderId="0" xfId="71" applyFont="1" applyFill="1" applyAlignment="1">
      <alignment horizontal="left"/>
      <protection/>
    </xf>
    <xf numFmtId="0" fontId="4" fillId="0" borderId="0" xfId="71" applyFont="1" applyFill="1" applyAlignment="1">
      <alignment horizontal="center"/>
      <protection/>
    </xf>
    <xf numFmtId="0" fontId="4" fillId="0" borderId="0" xfId="71" applyFont="1" applyFill="1" applyAlignment="1">
      <alignment horizontal="left"/>
      <protection/>
    </xf>
    <xf numFmtId="0" fontId="28" fillId="0" borderId="0" xfId="71" applyFont="1" applyFill="1">
      <alignment/>
      <protection/>
    </xf>
    <xf numFmtId="0" fontId="28" fillId="0" borderId="20" xfId="71" applyFont="1" applyFill="1" applyBorder="1" applyAlignment="1">
      <alignment horizontal="center"/>
      <protection/>
    </xf>
    <xf numFmtId="0" fontId="4" fillId="0" borderId="18" xfId="71" applyFont="1" applyFill="1" applyBorder="1" applyAlignment="1">
      <alignment horizontal="center"/>
      <protection/>
    </xf>
    <xf numFmtId="0" fontId="4" fillId="0" borderId="21" xfId="71" applyFont="1" applyFill="1" applyBorder="1" applyAlignment="1">
      <alignment horizontal="center"/>
      <protection/>
    </xf>
    <xf numFmtId="0" fontId="28" fillId="0" borderId="22" xfId="71" applyFont="1" applyFill="1" applyBorder="1" applyAlignment="1">
      <alignment horizontal="center"/>
      <protection/>
    </xf>
    <xf numFmtId="0" fontId="4" fillId="0" borderId="10" xfId="71" applyFont="1" applyFill="1" applyBorder="1" applyAlignment="1">
      <alignment horizontal="center"/>
      <protection/>
    </xf>
    <xf numFmtId="0" fontId="4" fillId="0" borderId="23" xfId="71" applyFont="1" applyFill="1" applyBorder="1" applyAlignment="1">
      <alignment horizontal="center"/>
      <protection/>
    </xf>
    <xf numFmtId="0" fontId="4" fillId="0" borderId="10" xfId="71" applyFont="1" applyFill="1" applyBorder="1">
      <alignment/>
      <protection/>
    </xf>
    <xf numFmtId="0" fontId="28" fillId="0" borderId="10" xfId="71" applyFont="1" applyFill="1" applyBorder="1">
      <alignment/>
      <protection/>
    </xf>
    <xf numFmtId="0" fontId="28" fillId="0" borderId="24" xfId="71" applyFont="1" applyFill="1" applyBorder="1" applyAlignment="1">
      <alignment horizontal="center"/>
      <protection/>
    </xf>
    <xf numFmtId="0" fontId="4" fillId="0" borderId="19" xfId="71" applyFont="1" applyFill="1" applyBorder="1" applyAlignment="1">
      <alignment horizontal="center"/>
      <protection/>
    </xf>
    <xf numFmtId="0" fontId="28" fillId="0" borderId="25" xfId="71" applyFont="1" applyFill="1" applyBorder="1" applyAlignment="1">
      <alignment horizontal="center"/>
      <protection/>
    </xf>
    <xf numFmtId="0" fontId="4" fillId="0" borderId="11" xfId="71" applyFont="1" applyFill="1" applyBorder="1" applyAlignment="1">
      <alignment horizontal="center"/>
      <protection/>
    </xf>
    <xf numFmtId="0" fontId="28" fillId="0" borderId="22" xfId="71" applyFont="1" applyFill="1" applyBorder="1">
      <alignment/>
      <protection/>
    </xf>
    <xf numFmtId="9" fontId="10" fillId="0" borderId="10" xfId="79" applyFont="1" applyFill="1" applyBorder="1" applyAlignment="1">
      <alignment horizontal="center"/>
    </xf>
    <xf numFmtId="9" fontId="10" fillId="0" borderId="10" xfId="79" applyNumberFormat="1" applyFont="1" applyFill="1" applyBorder="1" applyAlignment="1">
      <alignment horizontal="center"/>
    </xf>
    <xf numFmtId="181" fontId="19" fillId="0" borderId="10" xfId="45" applyNumberFormat="1" applyFont="1" applyFill="1" applyBorder="1" applyAlignment="1">
      <alignment/>
    </xf>
    <xf numFmtId="181" fontId="19" fillId="0" borderId="10" xfId="45" applyNumberFormat="1" applyFont="1" applyFill="1" applyBorder="1" applyAlignment="1">
      <alignment horizontal="center"/>
    </xf>
    <xf numFmtId="181" fontId="10" fillId="0" borderId="26" xfId="45" applyNumberFormat="1" applyFont="1" applyFill="1" applyBorder="1" applyAlignment="1">
      <alignment/>
    </xf>
    <xf numFmtId="181" fontId="10" fillId="0" borderId="26" xfId="45" applyNumberFormat="1" applyFont="1" applyFill="1" applyBorder="1" applyAlignment="1">
      <alignment horizontal="center"/>
    </xf>
    <xf numFmtId="0" fontId="28" fillId="0" borderId="24" xfId="71" applyFont="1" applyFill="1" applyBorder="1">
      <alignment/>
      <protection/>
    </xf>
    <xf numFmtId="0" fontId="28" fillId="0" borderId="19" xfId="71" applyFont="1" applyFill="1" applyBorder="1">
      <alignment/>
      <protection/>
    </xf>
    <xf numFmtId="0" fontId="28" fillId="0" borderId="19" xfId="71" applyFont="1" applyFill="1" applyBorder="1" applyAlignment="1">
      <alignment horizontal="center"/>
      <protection/>
    </xf>
    <xf numFmtId="0" fontId="28" fillId="0" borderId="17" xfId="71" applyFont="1" applyFill="1" applyBorder="1">
      <alignment/>
      <protection/>
    </xf>
    <xf numFmtId="9" fontId="10" fillId="0" borderId="18" xfId="79" applyFont="1" applyFill="1" applyBorder="1" applyAlignment="1">
      <alignment horizontal="center"/>
    </xf>
    <xf numFmtId="182" fontId="18" fillId="0" borderId="27" xfId="71" applyNumberFormat="1" applyFont="1" applyFill="1" applyBorder="1">
      <alignment/>
      <protection/>
    </xf>
    <xf numFmtId="181" fontId="18" fillId="0" borderId="11" xfId="45" applyNumberFormat="1" applyFont="1" applyFill="1" applyBorder="1" applyAlignment="1">
      <alignment/>
    </xf>
    <xf numFmtId="0" fontId="28" fillId="0" borderId="25" xfId="71" applyFont="1" applyFill="1" applyBorder="1">
      <alignment/>
      <protection/>
    </xf>
    <xf numFmtId="181" fontId="19" fillId="0" borderId="11" xfId="45" applyNumberFormat="1" applyFont="1" applyFill="1" applyBorder="1" applyAlignment="1">
      <alignment/>
    </xf>
    <xf numFmtId="0" fontId="28" fillId="0" borderId="13" xfId="71" applyFont="1" applyFill="1" applyBorder="1">
      <alignment/>
      <protection/>
    </xf>
    <xf numFmtId="0" fontId="28" fillId="0" borderId="13" xfId="71" applyFont="1" applyFill="1" applyBorder="1" applyAlignment="1">
      <alignment horizontal="center"/>
      <protection/>
    </xf>
    <xf numFmtId="0" fontId="28" fillId="0" borderId="28" xfId="71" applyFont="1" applyFill="1" applyBorder="1" applyAlignment="1">
      <alignment horizontal="center"/>
      <protection/>
    </xf>
    <xf numFmtId="181" fontId="19" fillId="0" borderId="0" xfId="48" applyNumberFormat="1" applyFont="1" applyFill="1" applyBorder="1" applyAlignment="1">
      <alignment/>
    </xf>
    <xf numFmtId="0" fontId="28" fillId="0" borderId="20" xfId="0" applyFont="1" applyFill="1" applyBorder="1" applyAlignment="1">
      <alignment/>
    </xf>
    <xf numFmtId="0" fontId="4" fillId="0" borderId="20" xfId="71" applyFont="1" applyFill="1" applyBorder="1" applyAlignment="1">
      <alignment horizontal="center"/>
      <protection/>
    </xf>
    <xf numFmtId="0" fontId="4" fillId="0" borderId="11" xfId="71" applyFont="1" applyFill="1" applyBorder="1" applyAlignment="1">
      <alignment horizontal="center" wrapText="1"/>
      <protection/>
    </xf>
    <xf numFmtId="0" fontId="28" fillId="0" borderId="22" xfId="0" applyFont="1" applyFill="1" applyBorder="1" applyAlignment="1">
      <alignment/>
    </xf>
    <xf numFmtId="0" fontId="28" fillId="0" borderId="24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9" fontId="10" fillId="0" borderId="10" xfId="82" applyNumberFormat="1" applyFont="1" applyFill="1" applyBorder="1" applyAlignment="1">
      <alignment horizontal="center"/>
    </xf>
    <xf numFmtId="9" fontId="10" fillId="0" borderId="10" xfId="82" applyFont="1" applyFill="1" applyBorder="1" applyAlignment="1">
      <alignment horizontal="center"/>
    </xf>
    <xf numFmtId="0" fontId="28" fillId="0" borderId="19" xfId="0" applyFont="1" applyFill="1" applyBorder="1" applyAlignment="1">
      <alignment/>
    </xf>
    <xf numFmtId="181" fontId="19" fillId="0" borderId="19" xfId="48" applyNumberFormat="1" applyFont="1" applyFill="1" applyBorder="1" applyAlignment="1">
      <alignment/>
    </xf>
    <xf numFmtId="9" fontId="10" fillId="0" borderId="11" xfId="82" applyNumberFormat="1" applyFont="1" applyFill="1" applyBorder="1" applyAlignment="1">
      <alignment horizontal="center"/>
    </xf>
    <xf numFmtId="9" fontId="10" fillId="0" borderId="11" xfId="82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181" fontId="10" fillId="0" borderId="11" xfId="48" applyNumberFormat="1" applyFont="1" applyFill="1" applyBorder="1" applyAlignment="1">
      <alignment/>
    </xf>
    <xf numFmtId="182" fontId="10" fillId="0" borderId="28" xfId="0" applyNumberFormat="1" applyFont="1" applyFill="1" applyBorder="1" applyAlignment="1">
      <alignment horizontal="center"/>
    </xf>
    <xf numFmtId="182" fontId="10" fillId="0" borderId="13" xfId="0" applyNumberFormat="1" applyFont="1" applyFill="1" applyBorder="1" applyAlignment="1">
      <alignment/>
    </xf>
    <xf numFmtId="181" fontId="10" fillId="0" borderId="13" xfId="48" applyNumberFormat="1" applyFont="1" applyFill="1" applyBorder="1" applyAlignment="1">
      <alignment horizontal="center"/>
    </xf>
    <xf numFmtId="182" fontId="32" fillId="0" borderId="28" xfId="48" applyNumberFormat="1" applyFont="1" applyFill="1" applyBorder="1" applyAlignment="1">
      <alignment/>
    </xf>
    <xf numFmtId="181" fontId="10" fillId="0" borderId="0" xfId="48" applyNumberFormat="1" applyFont="1" applyFill="1" applyBorder="1" applyAlignment="1">
      <alignment/>
    </xf>
    <xf numFmtId="182" fontId="10" fillId="0" borderId="0" xfId="0" applyNumberFormat="1" applyFont="1" applyFill="1" applyBorder="1" applyAlignment="1">
      <alignment/>
    </xf>
    <xf numFmtId="181" fontId="10" fillId="0" borderId="0" xfId="48" applyNumberFormat="1" applyFont="1" applyFill="1" applyBorder="1" applyAlignment="1">
      <alignment horizontal="center"/>
    </xf>
    <xf numFmtId="182" fontId="21" fillId="0" borderId="0" xfId="48" applyNumberFormat="1" applyFont="1" applyFill="1" applyBorder="1" applyAlignment="1">
      <alignment/>
    </xf>
    <xf numFmtId="43" fontId="10" fillId="0" borderId="0" xfId="48" applyFont="1" applyFill="1" applyAlignment="1">
      <alignment/>
    </xf>
    <xf numFmtId="0" fontId="10" fillId="0" borderId="0" xfId="0" applyFont="1" applyFill="1" applyAlignment="1">
      <alignment/>
    </xf>
    <xf numFmtId="181" fontId="10" fillId="0" borderId="0" xfId="48" applyNumberFormat="1" applyFont="1" applyFill="1" applyAlignment="1">
      <alignment/>
    </xf>
    <xf numFmtId="182" fontId="10" fillId="0" borderId="0" xfId="48" applyNumberFormat="1" applyFont="1" applyFill="1" applyAlignment="1">
      <alignment horizontal="center"/>
    </xf>
    <xf numFmtId="182" fontId="18" fillId="0" borderId="0" xfId="48" applyNumberFormat="1" applyFont="1" applyFill="1" applyAlignment="1">
      <alignment/>
    </xf>
    <xf numFmtId="186" fontId="18" fillId="0" borderId="0" xfId="48" applyNumberFormat="1" applyFont="1" applyFill="1" applyAlignment="1">
      <alignment/>
    </xf>
    <xf numFmtId="0" fontId="2" fillId="0" borderId="0" xfId="0" applyFont="1" applyFill="1" applyAlignment="1">
      <alignment horizontal="left"/>
    </xf>
    <xf numFmtId="181" fontId="18" fillId="0" borderId="0" xfId="48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justify"/>
    </xf>
    <xf numFmtId="43" fontId="10" fillId="0" borderId="14" xfId="48" applyFont="1" applyFill="1" applyBorder="1" applyAlignment="1">
      <alignment/>
    </xf>
    <xf numFmtId="182" fontId="0" fillId="0" borderId="0" xfId="48" applyNumberFormat="1" applyFont="1" applyFill="1" applyAlignment="1">
      <alignment/>
    </xf>
    <xf numFmtId="182" fontId="48" fillId="0" borderId="0" xfId="48" applyNumberFormat="1" applyFont="1" applyFill="1" applyAlignment="1">
      <alignment/>
    </xf>
    <xf numFmtId="182" fontId="49" fillId="0" borderId="0" xfId="48" applyNumberFormat="1" applyFont="1" applyFill="1" applyAlignment="1">
      <alignment/>
    </xf>
    <xf numFmtId="182" fontId="0" fillId="0" borderId="0" xfId="48" applyNumberFormat="1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4" fontId="3" fillId="0" borderId="22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19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79" fontId="2" fillId="0" borderId="0" xfId="77" applyNumberFormat="1" applyFont="1" applyFill="1" applyAlignment="1">
      <alignment/>
    </xf>
    <xf numFmtId="181" fontId="2" fillId="0" borderId="10" xfId="0" applyNumberFormat="1" applyFont="1" applyFill="1" applyBorder="1" applyAlignment="1">
      <alignment/>
    </xf>
    <xf numFmtId="181" fontId="11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181" fontId="2" fillId="0" borderId="10" xfId="42" applyNumberFormat="1" applyFont="1" applyFill="1" applyBorder="1" applyAlignment="1">
      <alignment/>
    </xf>
    <xf numFmtId="181" fontId="2" fillId="0" borderId="0" xfId="42" applyNumberFormat="1" applyFont="1" applyFill="1" applyBorder="1" applyAlignment="1">
      <alignment/>
    </xf>
    <xf numFmtId="182" fontId="2" fillId="0" borderId="10" xfId="42" applyNumberFormat="1" applyFont="1" applyFill="1" applyBorder="1" applyAlignment="1">
      <alignment/>
    </xf>
    <xf numFmtId="37" fontId="2" fillId="0" borderId="10" xfId="42" applyNumberFormat="1" applyFont="1" applyFill="1" applyBorder="1" applyAlignment="1">
      <alignment/>
    </xf>
    <xf numFmtId="37" fontId="2" fillId="0" borderId="0" xfId="42" applyNumberFormat="1" applyFont="1" applyFill="1" applyBorder="1" applyAlignment="1">
      <alignment/>
    </xf>
    <xf numFmtId="43" fontId="2" fillId="0" borderId="10" xfId="42" applyFont="1" applyFill="1" applyBorder="1" applyAlignment="1">
      <alignment/>
    </xf>
    <xf numFmtId="182" fontId="45" fillId="0" borderId="10" xfId="42" applyNumberFormat="1" applyFont="1" applyFill="1" applyBorder="1" applyAlignment="1">
      <alignment/>
    </xf>
    <xf numFmtId="181" fontId="45" fillId="0" borderId="0" xfId="42" applyNumberFormat="1" applyFont="1" applyFill="1" applyBorder="1" applyAlignment="1">
      <alignment/>
    </xf>
    <xf numFmtId="10" fontId="2" fillId="0" borderId="0" xfId="77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182" fontId="47" fillId="0" borderId="10" xfId="42" applyNumberFormat="1" applyFont="1" applyFill="1" applyBorder="1" applyAlignment="1">
      <alignment/>
    </xf>
    <xf numFmtId="181" fontId="2" fillId="0" borderId="29" xfId="42" applyNumberFormat="1" applyFont="1" applyFill="1" applyBorder="1" applyAlignment="1">
      <alignment/>
    </xf>
    <xf numFmtId="179" fontId="2" fillId="0" borderId="10" xfId="77" applyNumberFormat="1" applyFont="1" applyFill="1" applyBorder="1" applyAlignment="1">
      <alignment/>
    </xf>
    <xf numFmtId="181" fontId="2" fillId="0" borderId="26" xfId="42" applyNumberFormat="1" applyFont="1" applyFill="1" applyBorder="1" applyAlignment="1">
      <alignment/>
    </xf>
    <xf numFmtId="182" fontId="2" fillId="0" borderId="29" xfId="42" applyNumberFormat="1" applyFont="1" applyFill="1" applyBorder="1" applyAlignment="1">
      <alignment/>
    </xf>
    <xf numFmtId="182" fontId="2" fillId="0" borderId="0" xfId="42" applyNumberFormat="1" applyFont="1" applyFill="1" applyBorder="1" applyAlignment="1">
      <alignment/>
    </xf>
    <xf numFmtId="181" fontId="2" fillId="0" borderId="29" xfId="0" applyNumberFormat="1" applyFont="1" applyFill="1" applyBorder="1" applyAlignment="1">
      <alignment/>
    </xf>
    <xf numFmtId="43" fontId="2" fillId="0" borderId="29" xfId="42" applyFont="1" applyFill="1" applyBorder="1" applyAlignment="1">
      <alignment/>
    </xf>
    <xf numFmtId="183" fontId="2" fillId="0" borderId="10" xfId="0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0" fontId="2" fillId="0" borderId="29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81" fontId="2" fillId="0" borderId="29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181" fontId="2" fillId="0" borderId="19" xfId="0" applyNumberFormat="1" applyFont="1" applyFill="1" applyBorder="1" applyAlignment="1">
      <alignment horizontal="center"/>
    </xf>
    <xf numFmtId="182" fontId="0" fillId="0" borderId="0" xfId="42" applyNumberFormat="1" applyFont="1" applyFill="1" applyAlignment="1">
      <alignment/>
    </xf>
    <xf numFmtId="0" fontId="28" fillId="0" borderId="0" xfId="0" applyFont="1" applyFill="1" applyAlignment="1">
      <alignment horizontal="left"/>
    </xf>
    <xf numFmtId="181" fontId="46" fillId="0" borderId="10" xfId="42" applyNumberFormat="1" applyFont="1" applyFill="1" applyBorder="1" applyAlignment="1">
      <alignment/>
    </xf>
    <xf numFmtId="181" fontId="46" fillId="0" borderId="0" xfId="42" applyNumberFormat="1" applyFont="1" applyFill="1" applyBorder="1" applyAlignment="1">
      <alignment/>
    </xf>
    <xf numFmtId="0" fontId="35" fillId="0" borderId="0" xfId="65" applyFont="1" applyAlignment="1">
      <alignment horizontal="left"/>
      <protection/>
    </xf>
    <xf numFmtId="0" fontId="34" fillId="0" borderId="0" xfId="65" applyFont="1">
      <alignment/>
      <protection/>
    </xf>
    <xf numFmtId="0" fontId="35" fillId="0" borderId="0" xfId="65" applyFont="1">
      <alignment/>
      <protection/>
    </xf>
    <xf numFmtId="0" fontId="34" fillId="0" borderId="0" xfId="65" applyFont="1" applyAlignment="1">
      <alignment horizontal="center"/>
      <protection/>
    </xf>
    <xf numFmtId="0" fontId="34" fillId="0" borderId="0" xfId="65" applyFont="1" applyAlignment="1">
      <alignment horizontal="left"/>
      <protection/>
    </xf>
    <xf numFmtId="0" fontId="29" fillId="0" borderId="0" xfId="65" applyFont="1" applyAlignment="1">
      <alignment horizontal="center"/>
      <protection/>
    </xf>
    <xf numFmtId="0" fontId="29" fillId="0" borderId="0" xfId="65" applyFont="1" applyAlignment="1">
      <alignment horizontal="left"/>
      <protection/>
    </xf>
    <xf numFmtId="0" fontId="26" fillId="0" borderId="0" xfId="65" applyFont="1">
      <alignment/>
      <protection/>
    </xf>
    <xf numFmtId="0" fontId="8" fillId="0" borderId="0" xfId="65" applyFont="1" applyAlignment="1">
      <alignment vertical="center"/>
      <protection/>
    </xf>
    <xf numFmtId="0" fontId="29" fillId="0" borderId="0" xfId="65" applyFont="1">
      <alignment/>
      <protection/>
    </xf>
    <xf numFmtId="0" fontId="35" fillId="0" borderId="0" xfId="65" applyNumberFormat="1" applyFont="1" applyAlignment="1">
      <alignment horizontal="center"/>
      <protection/>
    </xf>
    <xf numFmtId="0" fontId="25" fillId="0" borderId="0" xfId="65" applyFont="1">
      <alignment/>
      <protection/>
    </xf>
    <xf numFmtId="43" fontId="25" fillId="0" borderId="0" xfId="45" applyFont="1" applyAlignment="1">
      <alignment/>
    </xf>
    <xf numFmtId="43" fontId="25" fillId="0" borderId="12" xfId="45" applyFont="1" applyBorder="1" applyAlignment="1">
      <alignment/>
    </xf>
    <xf numFmtId="9" fontId="25" fillId="0" borderId="0" xfId="65" applyNumberFormat="1" applyFont="1" applyBorder="1">
      <alignment/>
      <protection/>
    </xf>
    <xf numFmtId="0" fontId="35" fillId="0" borderId="0" xfId="65" applyFont="1" applyAlignment="1">
      <alignment horizontal="center"/>
      <protection/>
    </xf>
    <xf numFmtId="0" fontId="27" fillId="0" borderId="0" xfId="65" applyFont="1" applyBorder="1" applyAlignment="1">
      <alignment horizontal="center"/>
      <protection/>
    </xf>
    <xf numFmtId="0" fontId="25" fillId="0" borderId="0" xfId="65" applyFont="1" applyBorder="1" applyAlignment="1">
      <alignment horizontal="center" wrapText="1"/>
      <protection/>
    </xf>
    <xf numFmtId="181" fontId="30" fillId="0" borderId="0" xfId="45" applyNumberFormat="1" applyFont="1" applyAlignment="1">
      <alignment/>
    </xf>
    <xf numFmtId="181" fontId="36" fillId="0" borderId="0" xfId="45" applyNumberFormat="1" applyFont="1" applyAlignment="1">
      <alignment/>
    </xf>
    <xf numFmtId="0" fontId="25" fillId="0" borderId="0" xfId="65" applyFont="1" applyAlignment="1">
      <alignment horizontal="center"/>
      <protection/>
    </xf>
    <xf numFmtId="181" fontId="37" fillId="0" borderId="0" xfId="45" applyNumberFormat="1" applyFont="1" applyAlignment="1">
      <alignment/>
    </xf>
    <xf numFmtId="181" fontId="31" fillId="0" borderId="0" xfId="45" applyNumberFormat="1" applyFont="1" applyAlignment="1">
      <alignment/>
    </xf>
    <xf numFmtId="181" fontId="38" fillId="0" borderId="0" xfId="45" applyNumberFormat="1" applyFont="1" applyAlignment="1">
      <alignment/>
    </xf>
    <xf numFmtId="181" fontId="29" fillId="0" borderId="0" xfId="45" applyNumberFormat="1" applyFont="1" applyAlignment="1">
      <alignment/>
    </xf>
    <xf numFmtId="0" fontId="50" fillId="0" borderId="0" xfId="65" applyFont="1">
      <alignment/>
      <protection/>
    </xf>
    <xf numFmtId="182" fontId="50" fillId="0" borderId="0" xfId="45" applyNumberFormat="1" applyFont="1" applyAlignment="1">
      <alignment/>
    </xf>
    <xf numFmtId="182" fontId="50" fillId="0" borderId="12" xfId="65" applyNumberFormat="1" applyFont="1" applyBorder="1">
      <alignment/>
      <protection/>
    </xf>
    <xf numFmtId="181" fontId="35" fillId="0" borderId="0" xfId="45" applyNumberFormat="1" applyFont="1" applyAlignment="1">
      <alignment/>
    </xf>
    <xf numFmtId="182" fontId="29" fillId="0" borderId="0" xfId="45" applyNumberFormat="1" applyFont="1" applyAlignment="1">
      <alignment/>
    </xf>
    <xf numFmtId="0" fontId="3" fillId="0" borderId="0" xfId="65" applyFont="1" applyAlignment="1">
      <alignment horizontal="center"/>
      <protection/>
    </xf>
    <xf numFmtId="0" fontId="3" fillId="0" borderId="0" xfId="65" applyFont="1" applyAlignment="1">
      <alignment horizontal="left"/>
      <protection/>
    </xf>
    <xf numFmtId="0" fontId="0" fillId="0" borderId="0" xfId="65">
      <alignment/>
      <protection/>
    </xf>
    <xf numFmtId="0" fontId="11" fillId="0" borderId="0" xfId="65" applyFont="1">
      <alignment/>
      <protection/>
    </xf>
    <xf numFmtId="182" fontId="40" fillId="0" borderId="0" xfId="49" applyNumberFormat="1" applyFont="1" applyFill="1" applyAlignment="1">
      <alignment/>
    </xf>
    <xf numFmtId="182" fontId="9" fillId="0" borderId="0" xfId="49" applyNumberFormat="1" applyFont="1" applyFill="1" applyAlignment="1">
      <alignment/>
    </xf>
    <xf numFmtId="182" fontId="4" fillId="0" borderId="0" xfId="49" applyNumberFormat="1" applyFont="1" applyFill="1" applyAlignment="1">
      <alignment horizontal="center"/>
    </xf>
    <xf numFmtId="182" fontId="9" fillId="0" borderId="18" xfId="49" applyNumberFormat="1" applyFont="1" applyFill="1" applyBorder="1" applyAlignment="1">
      <alignment/>
    </xf>
    <xf numFmtId="182" fontId="9" fillId="0" borderId="10" xfId="49" applyNumberFormat="1" applyFont="1" applyFill="1" applyBorder="1" applyAlignment="1">
      <alignment/>
    </xf>
    <xf numFmtId="182" fontId="9" fillId="0" borderId="13" xfId="49" applyNumberFormat="1" applyFont="1" applyFill="1" applyBorder="1" applyAlignment="1">
      <alignment/>
    </xf>
    <xf numFmtId="182" fontId="9" fillId="0" borderId="19" xfId="49" applyNumberFormat="1" applyFont="1" applyFill="1" applyBorder="1" applyAlignment="1">
      <alignment/>
    </xf>
    <xf numFmtId="182" fontId="9" fillId="0" borderId="11" xfId="49" applyNumberFormat="1" applyFont="1" applyFill="1" applyBorder="1" applyAlignment="1">
      <alignment/>
    </xf>
    <xf numFmtId="182" fontId="9" fillId="0" borderId="12" xfId="49" applyNumberFormat="1" applyFont="1" applyFill="1" applyBorder="1" applyAlignment="1">
      <alignment/>
    </xf>
    <xf numFmtId="9" fontId="9" fillId="0" borderId="0" xfId="83" applyFont="1" applyFill="1" applyAlignment="1">
      <alignment horizontal="center"/>
    </xf>
    <xf numFmtId="9" fontId="0" fillId="0" borderId="0" xfId="83" applyFont="1" applyFill="1" applyAlignment="1">
      <alignment/>
    </xf>
    <xf numFmtId="181" fontId="10" fillId="0" borderId="0" xfId="49" applyNumberFormat="1" applyFont="1" applyFill="1" applyAlignment="1">
      <alignment/>
    </xf>
    <xf numFmtId="182" fontId="9" fillId="0" borderId="14" xfId="49" applyNumberFormat="1" applyFont="1" applyFill="1" applyBorder="1" applyAlignment="1">
      <alignment/>
    </xf>
    <xf numFmtId="43" fontId="9" fillId="0" borderId="0" xfId="49" applyFont="1" applyFill="1" applyBorder="1" applyAlignment="1">
      <alignment/>
    </xf>
    <xf numFmtId="182" fontId="9" fillId="0" borderId="0" xfId="49" applyNumberFormat="1" applyFont="1" applyFill="1" applyBorder="1" applyAlignment="1">
      <alignment/>
    </xf>
    <xf numFmtId="182" fontId="33" fillId="0" borderId="0" xfId="49" applyNumberFormat="1" applyFont="1" applyFill="1" applyAlignment="1">
      <alignment/>
    </xf>
    <xf numFmtId="43" fontId="33" fillId="0" borderId="0" xfId="49" applyFont="1" applyFill="1" applyAlignment="1">
      <alignment/>
    </xf>
    <xf numFmtId="43" fontId="19" fillId="0" borderId="0" xfId="49" applyFont="1" applyFill="1" applyAlignment="1">
      <alignment/>
    </xf>
    <xf numFmtId="182" fontId="4" fillId="0" borderId="0" xfId="49" applyNumberFormat="1" applyFont="1" applyFill="1" applyAlignment="1">
      <alignment/>
    </xf>
    <xf numFmtId="192" fontId="4" fillId="0" borderId="0" xfId="49" applyNumberFormat="1" applyFont="1" applyFill="1" applyAlignment="1">
      <alignment/>
    </xf>
    <xf numFmtId="43" fontId="10" fillId="0" borderId="0" xfId="49" applyFont="1" applyFill="1" applyAlignment="1">
      <alignment/>
    </xf>
    <xf numFmtId="182" fontId="0" fillId="0" borderId="0" xfId="0" applyNumberFormat="1" applyFill="1" applyAlignment="1">
      <alignment horizontal="center"/>
    </xf>
    <xf numFmtId="43" fontId="0" fillId="0" borderId="0" xfId="42" applyFont="1" applyFill="1" applyAlignment="1">
      <alignment/>
    </xf>
    <xf numFmtId="179" fontId="10" fillId="0" borderId="11" xfId="79" applyNumberFormat="1" applyFont="1" applyFill="1" applyBorder="1" applyAlignment="1">
      <alignment horizontal="center"/>
    </xf>
    <xf numFmtId="0" fontId="4" fillId="0" borderId="28" xfId="71" applyFont="1" applyFill="1" applyBorder="1" applyAlignment="1">
      <alignment horizontal="center"/>
      <protection/>
    </xf>
    <xf numFmtId="181" fontId="10" fillId="0" borderId="10" xfId="45" applyNumberFormat="1" applyFont="1" applyFill="1" applyBorder="1" applyAlignment="1">
      <alignment/>
    </xf>
    <xf numFmtId="181" fontId="18" fillId="0" borderId="10" xfId="45" applyNumberFormat="1" applyFont="1" applyFill="1" applyBorder="1" applyAlignment="1">
      <alignment/>
    </xf>
    <xf numFmtId="182" fontId="4" fillId="0" borderId="18" xfId="42" applyNumberFormat="1" applyFont="1" applyFill="1" applyBorder="1" applyAlignment="1">
      <alignment horizontal="center"/>
    </xf>
    <xf numFmtId="182" fontId="4" fillId="0" borderId="19" xfId="42" applyNumberFormat="1" applyFont="1" applyFill="1" applyBorder="1" applyAlignment="1">
      <alignment horizontal="center"/>
    </xf>
    <xf numFmtId="182" fontId="4" fillId="0" borderId="28" xfId="42" applyNumberFormat="1" applyFont="1" applyFill="1" applyBorder="1" applyAlignment="1">
      <alignment horizontal="center"/>
    </xf>
    <xf numFmtId="182" fontId="4" fillId="0" borderId="11" xfId="42" applyNumberFormat="1" applyFont="1" applyFill="1" applyBorder="1" applyAlignment="1">
      <alignment horizontal="center"/>
    </xf>
    <xf numFmtId="182" fontId="4" fillId="0" borderId="27" xfId="42" applyNumberFormat="1" applyFont="1" applyFill="1" applyBorder="1" applyAlignment="1">
      <alignment horizontal="center"/>
    </xf>
    <xf numFmtId="182" fontId="4" fillId="0" borderId="25" xfId="42" applyNumberFormat="1" applyFont="1" applyFill="1" applyBorder="1" applyAlignment="1">
      <alignment horizontal="center"/>
    </xf>
    <xf numFmtId="182" fontId="10" fillId="0" borderId="18" xfId="42" applyNumberFormat="1" applyFont="1" applyFill="1" applyBorder="1" applyAlignment="1">
      <alignment/>
    </xf>
    <xf numFmtId="182" fontId="10" fillId="0" borderId="0" xfId="42" applyNumberFormat="1" applyFont="1" applyFill="1" applyAlignment="1">
      <alignment/>
    </xf>
    <xf numFmtId="182" fontId="10" fillId="0" borderId="10" xfId="42" applyNumberFormat="1" applyFont="1" applyFill="1" applyBorder="1" applyAlignment="1">
      <alignment/>
    </xf>
    <xf numFmtId="182" fontId="10" fillId="0" borderId="19" xfId="42" applyNumberFormat="1" applyFont="1" applyFill="1" applyBorder="1" applyAlignment="1">
      <alignment/>
    </xf>
    <xf numFmtId="0" fontId="4" fillId="0" borderId="30" xfId="71" applyFont="1" applyFill="1" applyBorder="1" applyAlignment="1">
      <alignment horizontal="center"/>
      <protection/>
    </xf>
    <xf numFmtId="182" fontId="4" fillId="0" borderId="30" xfId="42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182" fontId="28" fillId="0" borderId="10" xfId="42" applyNumberFormat="1" applyFont="1" applyFill="1" applyBorder="1" applyAlignment="1">
      <alignment/>
    </xf>
    <xf numFmtId="182" fontId="28" fillId="0" borderId="10" xfId="42" applyNumberFormat="1" applyFont="1" applyFill="1" applyBorder="1" applyAlignment="1">
      <alignment horizontal="center"/>
    </xf>
    <xf numFmtId="181" fontId="10" fillId="0" borderId="10" xfId="48" applyNumberFormat="1" applyFont="1" applyFill="1" applyBorder="1" applyAlignment="1">
      <alignment/>
    </xf>
    <xf numFmtId="181" fontId="18" fillId="0" borderId="10" xfId="48" applyNumberFormat="1" applyFont="1" applyFill="1" applyBorder="1" applyAlignment="1">
      <alignment/>
    </xf>
    <xf numFmtId="182" fontId="18" fillId="0" borderId="10" xfId="42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181" fontId="45" fillId="0" borderId="10" xfId="42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181" fontId="2" fillId="0" borderId="19" xfId="0" applyNumberFormat="1" applyFont="1" applyFill="1" applyBorder="1" applyAlignment="1">
      <alignment/>
    </xf>
    <xf numFmtId="182" fontId="0" fillId="0" borderId="12" xfId="0" applyNumberFormat="1" applyFill="1" applyBorder="1" applyAlignment="1">
      <alignment/>
    </xf>
    <xf numFmtId="0" fontId="3" fillId="0" borderId="0" xfId="68" applyFont="1" applyAlignment="1">
      <alignment horizontal="center"/>
      <protection/>
    </xf>
    <xf numFmtId="0" fontId="3" fillId="0" borderId="0" xfId="68" applyFont="1">
      <alignment/>
      <protection/>
    </xf>
    <xf numFmtId="0" fontId="0" fillId="0" borderId="0" xfId="68">
      <alignment/>
      <protection/>
    </xf>
    <xf numFmtId="181" fontId="10" fillId="0" borderId="0" xfId="46" applyNumberFormat="1" applyFont="1" applyAlignment="1">
      <alignment/>
    </xf>
    <xf numFmtId="0" fontId="0" fillId="0" borderId="0" xfId="68" applyAlignment="1">
      <alignment horizontal="center"/>
      <protection/>
    </xf>
    <xf numFmtId="181" fontId="18" fillId="0" borderId="0" xfId="46" applyNumberFormat="1" applyFont="1" applyAlignment="1">
      <alignment/>
    </xf>
    <xf numFmtId="0" fontId="0" fillId="0" borderId="0" xfId="68" applyFont="1" applyAlignment="1">
      <alignment horizontal="center"/>
      <protection/>
    </xf>
    <xf numFmtId="0" fontId="22" fillId="0" borderId="0" xfId="68" applyFont="1">
      <alignment/>
      <protection/>
    </xf>
    <xf numFmtId="181" fontId="0" fillId="0" borderId="0" xfId="68" applyNumberFormat="1">
      <alignment/>
      <protection/>
    </xf>
    <xf numFmtId="181" fontId="0" fillId="0" borderId="12" xfId="68" applyNumberFormat="1" applyBorder="1">
      <alignment/>
      <protection/>
    </xf>
    <xf numFmtId="0" fontId="10" fillId="0" borderId="0" xfId="68" applyFont="1">
      <alignment/>
      <protection/>
    </xf>
    <xf numFmtId="181" fontId="10" fillId="0" borderId="12" xfId="46" applyNumberFormat="1" applyFont="1" applyBorder="1" applyAlignment="1">
      <alignment/>
    </xf>
    <xf numFmtId="0" fontId="9" fillId="0" borderId="0" xfId="68" applyFont="1">
      <alignment/>
      <protection/>
    </xf>
    <xf numFmtId="181" fontId="2" fillId="0" borderId="19" xfId="42" applyNumberFormat="1" applyFont="1" applyFill="1" applyBorder="1" applyAlignment="1">
      <alignment/>
    </xf>
    <xf numFmtId="181" fontId="12" fillId="0" borderId="0" xfId="0" applyNumberFormat="1" applyFont="1" applyFill="1" applyAlignment="1">
      <alignment/>
    </xf>
    <xf numFmtId="0" fontId="40" fillId="0" borderId="0" xfId="65" applyFont="1" applyFill="1" applyAlignment="1">
      <alignment horizontal="left"/>
      <protection/>
    </xf>
    <xf numFmtId="0" fontId="42" fillId="0" borderId="0" xfId="65" applyFont="1" applyFill="1">
      <alignment/>
      <protection/>
    </xf>
    <xf numFmtId="0" fontId="40" fillId="0" borderId="0" xfId="65" applyFont="1" applyFill="1">
      <alignment/>
      <protection/>
    </xf>
    <xf numFmtId="0" fontId="44" fillId="0" borderId="0" xfId="65" applyFont="1" applyFill="1">
      <alignment/>
      <protection/>
    </xf>
    <xf numFmtId="0" fontId="11" fillId="0" borderId="0" xfId="65" applyFont="1" applyFill="1">
      <alignment/>
      <protection/>
    </xf>
    <xf numFmtId="0" fontId="6" fillId="0" borderId="0" xfId="65" applyFont="1" applyFill="1" applyAlignment="1">
      <alignment horizontal="center"/>
      <protection/>
    </xf>
    <xf numFmtId="0" fontId="8" fillId="0" borderId="0" xfId="65" applyFont="1" applyFill="1" applyAlignment="1">
      <alignment horizontal="center" vertical="center" wrapText="1" shrinkToFit="1"/>
      <protection/>
    </xf>
    <xf numFmtId="0" fontId="14" fillId="0" borderId="0" xfId="65" applyFont="1" applyFill="1" applyAlignment="1">
      <alignment horizontal="center" vertical="center" wrapText="1"/>
      <protection/>
    </xf>
    <xf numFmtId="0" fontId="8" fillId="0" borderId="0" xfId="65" applyFont="1" applyFill="1">
      <alignment/>
      <protection/>
    </xf>
    <xf numFmtId="0" fontId="11" fillId="0" borderId="0" xfId="65" applyFont="1" applyFill="1" applyAlignment="1">
      <alignment horizontal="center" vertical="center" wrapText="1"/>
      <protection/>
    </xf>
    <xf numFmtId="0" fontId="8" fillId="0" borderId="0" xfId="65" applyFont="1" applyFill="1" applyAlignment="1">
      <alignment horizontal="center" wrapText="1"/>
      <protection/>
    </xf>
    <xf numFmtId="0" fontId="8" fillId="0" borderId="0" xfId="65" applyFont="1" applyFill="1" applyAlignment="1">
      <alignment horizontal="center" vertical="center" wrapText="1"/>
      <protection/>
    </xf>
    <xf numFmtId="0" fontId="11" fillId="0" borderId="0" xfId="65" applyFont="1" applyFill="1" applyAlignment="1">
      <alignment horizontal="center"/>
      <protection/>
    </xf>
    <xf numFmtId="0" fontId="8" fillId="0" borderId="0" xfId="65" applyFont="1" applyFill="1" applyAlignment="1">
      <alignment horizontal="center"/>
      <protection/>
    </xf>
    <xf numFmtId="181" fontId="11" fillId="0" borderId="0" xfId="45" applyNumberFormat="1" applyFont="1" applyFill="1" applyAlignment="1">
      <alignment horizontal="center"/>
    </xf>
    <xf numFmtId="181" fontId="11" fillId="0" borderId="0" xfId="45" applyNumberFormat="1" applyFont="1" applyFill="1" applyAlignment="1">
      <alignment/>
    </xf>
    <xf numFmtId="182" fontId="11" fillId="0" borderId="0" xfId="45" applyNumberFormat="1" applyFont="1" applyFill="1" applyAlignment="1">
      <alignment/>
    </xf>
    <xf numFmtId="181" fontId="8" fillId="0" borderId="0" xfId="65" applyNumberFormat="1" applyFont="1" applyFill="1">
      <alignment/>
      <protection/>
    </xf>
    <xf numFmtId="37" fontId="11" fillId="0" borderId="0" xfId="45" applyNumberFormat="1" applyFont="1" applyFill="1" applyAlignment="1">
      <alignment/>
    </xf>
    <xf numFmtId="182" fontId="8" fillId="0" borderId="0" xfId="45" applyNumberFormat="1" applyFont="1" applyFill="1" applyAlignment="1">
      <alignment horizontal="center"/>
    </xf>
    <xf numFmtId="43" fontId="11" fillId="0" borderId="0" xfId="45" applyFont="1" applyFill="1" applyAlignment="1">
      <alignment/>
    </xf>
    <xf numFmtId="37" fontId="11" fillId="0" borderId="0" xfId="65" applyNumberFormat="1" applyFont="1" applyFill="1">
      <alignment/>
      <protection/>
    </xf>
    <xf numFmtId="182" fontId="11" fillId="0" borderId="0" xfId="65" applyNumberFormat="1" applyFont="1" applyFill="1">
      <alignment/>
      <protection/>
    </xf>
    <xf numFmtId="182" fontId="8" fillId="0" borderId="0" xfId="45" applyNumberFormat="1" applyFont="1" applyFill="1" applyAlignment="1">
      <alignment/>
    </xf>
    <xf numFmtId="0" fontId="2" fillId="0" borderId="0" xfId="65" applyFont="1" applyFill="1">
      <alignment/>
      <protection/>
    </xf>
    <xf numFmtId="182" fontId="11" fillId="0" borderId="12" xfId="45" applyNumberFormat="1" applyFont="1" applyFill="1" applyBorder="1" applyAlignment="1">
      <alignment/>
    </xf>
    <xf numFmtId="43" fontId="11" fillId="0" borderId="0" xfId="65" applyNumberFormat="1" applyFont="1" applyFill="1">
      <alignment/>
      <protection/>
    </xf>
    <xf numFmtId="182" fontId="8" fillId="0" borderId="0" xfId="65" applyNumberFormat="1" applyFont="1" applyFill="1">
      <alignment/>
      <protection/>
    </xf>
    <xf numFmtId="181" fontId="11" fillId="0" borderId="0" xfId="65" applyNumberFormat="1" applyFont="1" applyFill="1">
      <alignment/>
      <protection/>
    </xf>
    <xf numFmtId="43" fontId="8" fillId="0" borderId="0" xfId="45" applyFont="1" applyFill="1" applyAlignment="1">
      <alignment/>
    </xf>
    <xf numFmtId="0" fontId="0" fillId="0" borderId="0" xfId="65" applyFill="1">
      <alignment/>
      <protection/>
    </xf>
    <xf numFmtId="43" fontId="0" fillId="0" borderId="0" xfId="65" applyNumberFormat="1" applyFill="1">
      <alignment/>
      <protection/>
    </xf>
    <xf numFmtId="0" fontId="9" fillId="0" borderId="0" xfId="65" applyFont="1" applyFill="1">
      <alignment/>
      <protection/>
    </xf>
    <xf numFmtId="43" fontId="9" fillId="0" borderId="0" xfId="65" applyNumberFormat="1" applyFont="1" applyFill="1">
      <alignment/>
      <protection/>
    </xf>
    <xf numFmtId="0" fontId="15" fillId="0" borderId="0" xfId="65" applyFont="1" applyFill="1">
      <alignment/>
      <protection/>
    </xf>
    <xf numFmtId="0" fontId="10" fillId="0" borderId="0" xfId="65" applyFont="1" applyFill="1">
      <alignment/>
      <protection/>
    </xf>
    <xf numFmtId="0" fontId="29" fillId="0" borderId="0" xfId="65" applyFont="1" applyFill="1" applyAlignment="1">
      <alignment horizontal="left"/>
      <protection/>
    </xf>
    <xf numFmtId="0" fontId="51" fillId="0" borderId="0" xfId="65" applyFont="1">
      <alignment/>
      <protection/>
    </xf>
    <xf numFmtId="0" fontId="31" fillId="0" borderId="0" xfId="65" applyFont="1" applyAlignment="1">
      <alignment horizontal="left"/>
      <protection/>
    </xf>
    <xf numFmtId="0" fontId="29" fillId="0" borderId="0" xfId="65" applyFont="1" applyBorder="1">
      <alignment/>
      <protection/>
    </xf>
    <xf numFmtId="43" fontId="29" fillId="0" borderId="0" xfId="45" applyFont="1" applyBorder="1" applyAlignment="1">
      <alignment/>
    </xf>
    <xf numFmtId="0" fontId="26" fillId="0" borderId="0" xfId="65" applyFont="1" applyBorder="1">
      <alignment/>
      <protection/>
    </xf>
    <xf numFmtId="182" fontId="0" fillId="0" borderId="17" xfId="42" applyNumberFormat="1" applyFont="1" applyFill="1" applyBorder="1" applyAlignment="1">
      <alignment/>
    </xf>
    <xf numFmtId="182" fontId="45" fillId="0" borderId="0" xfId="46" applyNumberFormat="1" applyFont="1" applyFill="1" applyAlignment="1">
      <alignment horizontal="center"/>
    </xf>
    <xf numFmtId="182" fontId="11" fillId="0" borderId="0" xfId="42" applyNumberFormat="1" applyFont="1" applyFill="1" applyAlignment="1">
      <alignment/>
    </xf>
    <xf numFmtId="182" fontId="8" fillId="0" borderId="0" xfId="42" applyNumberFormat="1" applyFont="1" applyFill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181" fontId="15" fillId="0" borderId="0" xfId="48" applyNumberFormat="1" applyFont="1" applyFill="1" applyAlignment="1">
      <alignment/>
    </xf>
    <xf numFmtId="181" fontId="52" fillId="0" borderId="0" xfId="48" applyNumberFormat="1" applyFont="1" applyFill="1" applyAlignment="1">
      <alignment/>
    </xf>
    <xf numFmtId="181" fontId="10" fillId="0" borderId="12" xfId="48" applyNumberFormat="1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1" xfId="44"/>
    <cellStyle name="Comma 11 2" xfId="45"/>
    <cellStyle name="Comma 2" xfId="46"/>
    <cellStyle name="Comma 2 2" xfId="47"/>
    <cellStyle name="Comma 3" xfId="48"/>
    <cellStyle name="Comma 4" xfId="49"/>
    <cellStyle name="Comma 6" xfId="50"/>
    <cellStyle name="Comma 7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5" xfId="65"/>
    <cellStyle name="Normal 17" xfId="66"/>
    <cellStyle name="Normal 19" xfId="67"/>
    <cellStyle name="Normal 2" xfId="68"/>
    <cellStyle name="Normal 2 2" xfId="69"/>
    <cellStyle name="Normal 24" xfId="70"/>
    <cellStyle name="Normal 24 2" xfId="71"/>
    <cellStyle name="Normal 3" xfId="72"/>
    <cellStyle name="Normal 37" xfId="73"/>
    <cellStyle name="Normal 4" xfId="74"/>
    <cellStyle name="Note" xfId="75"/>
    <cellStyle name="Output" xfId="76"/>
    <cellStyle name="Percent" xfId="77"/>
    <cellStyle name="Percent 14" xfId="78"/>
    <cellStyle name="Percent 14 2" xfId="79"/>
    <cellStyle name="Percent 2" xfId="80"/>
    <cellStyle name="Percent 2 2" xfId="81"/>
    <cellStyle name="Percent 3" xfId="82"/>
    <cellStyle name="Percent 4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8</xdr:row>
      <xdr:rowOff>219075</xdr:rowOff>
    </xdr:from>
    <xdr:to>
      <xdr:col>5</xdr:col>
      <xdr:colOff>1133475</xdr:colOff>
      <xdr:row>8</xdr:row>
      <xdr:rowOff>228600</xdr:rowOff>
    </xdr:to>
    <xdr:sp>
      <xdr:nvSpPr>
        <xdr:cNvPr id="1" name="Straight Arrow Connector 1"/>
        <xdr:cNvSpPr>
          <a:spLocks/>
        </xdr:cNvSpPr>
      </xdr:nvSpPr>
      <xdr:spPr>
        <a:xfrm flipH="1" flipV="1">
          <a:off x="3686175" y="2562225"/>
          <a:ext cx="23717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8</xdr:row>
      <xdr:rowOff>238125</xdr:rowOff>
    </xdr:from>
    <xdr:to>
      <xdr:col>9</xdr:col>
      <xdr:colOff>28575</xdr:colOff>
      <xdr:row>8</xdr:row>
      <xdr:rowOff>238125</xdr:rowOff>
    </xdr:to>
    <xdr:sp>
      <xdr:nvSpPr>
        <xdr:cNvPr id="2" name="Straight Arrow Connector 2"/>
        <xdr:cNvSpPr>
          <a:spLocks/>
        </xdr:cNvSpPr>
      </xdr:nvSpPr>
      <xdr:spPr>
        <a:xfrm>
          <a:off x="7458075" y="2581275"/>
          <a:ext cx="3343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33</xdr:row>
      <xdr:rowOff>219075</xdr:rowOff>
    </xdr:from>
    <xdr:to>
      <xdr:col>5</xdr:col>
      <xdr:colOff>1133475</xdr:colOff>
      <xdr:row>33</xdr:row>
      <xdr:rowOff>228600</xdr:rowOff>
    </xdr:to>
    <xdr:sp>
      <xdr:nvSpPr>
        <xdr:cNvPr id="3" name="Straight Arrow Connector 3"/>
        <xdr:cNvSpPr>
          <a:spLocks/>
        </xdr:cNvSpPr>
      </xdr:nvSpPr>
      <xdr:spPr>
        <a:xfrm flipH="1" flipV="1">
          <a:off x="3686175" y="8772525"/>
          <a:ext cx="23717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33</xdr:row>
      <xdr:rowOff>238125</xdr:rowOff>
    </xdr:from>
    <xdr:to>
      <xdr:col>9</xdr:col>
      <xdr:colOff>28575</xdr:colOff>
      <xdr:row>33</xdr:row>
      <xdr:rowOff>238125</xdr:rowOff>
    </xdr:to>
    <xdr:sp>
      <xdr:nvSpPr>
        <xdr:cNvPr id="4" name="Straight Arrow Connector 4"/>
        <xdr:cNvSpPr>
          <a:spLocks/>
        </xdr:cNvSpPr>
      </xdr:nvSpPr>
      <xdr:spPr>
        <a:xfrm>
          <a:off x="7458075" y="8791575"/>
          <a:ext cx="3343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Y'S%20DOCUMENTS\QL%20Summary%20results%202005\4th%20qtr%2031.3.2005\QL%20qtr%20announcement-1.4.04%20to%2031.3.2005-26.5.05-Y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densed PL-31.3.2005-final"/>
      <sheetName val="KLSE-Qtrly Notes-31.3.2005-fina"/>
      <sheetName val="Notes to IFS-31.3.2005-final"/>
      <sheetName val="Condensed CFS-31.3.2005-final"/>
      <sheetName val="Condensed BS-31.3.2005-final"/>
      <sheetName val="Condensed Equity-31.3.2005-fina"/>
    </sheetNames>
    <sheetDataSet>
      <sheetData sheetId="0">
        <row r="44">
          <cell r="F44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zoomScale="70" zoomScaleNormal="70" zoomScalePageLayoutView="0" workbookViewId="0" topLeftCell="A1">
      <pane xSplit="6" ySplit="11" topLeftCell="J4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A1" sqref="A1:O53"/>
    </sheetView>
  </sheetViews>
  <sheetFormatPr defaultColWidth="9.140625" defaultRowHeight="12.75"/>
  <cols>
    <col min="1" max="2" width="9.140625" style="6" customWidth="1"/>
    <col min="3" max="3" width="13.140625" style="6" customWidth="1"/>
    <col min="4" max="4" width="20.421875" style="6" customWidth="1"/>
    <col min="5" max="5" width="10.28125" style="6" bestFit="1" customWidth="1"/>
    <col min="6" max="6" width="12.28125" style="6" customWidth="1"/>
    <col min="7" max="7" width="20.8515625" style="6" customWidth="1"/>
    <col min="8" max="8" width="11.8515625" style="6" customWidth="1"/>
    <col min="9" max="9" width="21.00390625" style="6" customWidth="1"/>
    <col min="10" max="10" width="11.7109375" style="6" customWidth="1"/>
    <col min="11" max="11" width="13.421875" style="6" customWidth="1"/>
    <col min="12" max="12" width="18.28125" style="6" customWidth="1"/>
    <col min="13" max="13" width="12.00390625" style="6" customWidth="1"/>
    <col min="14" max="14" width="23.00390625" style="6" customWidth="1"/>
    <col min="15" max="15" width="10.57421875" style="6" customWidth="1"/>
    <col min="16" max="16" width="13.140625" style="6" bestFit="1" customWidth="1"/>
    <col min="17" max="16384" width="9.140625" style="6" customWidth="1"/>
  </cols>
  <sheetData>
    <row r="1" s="39" customFormat="1" ht="27">
      <c r="A1" s="38" t="s">
        <v>215</v>
      </c>
    </row>
    <row r="2" s="39" customFormat="1" ht="22.5">
      <c r="A2" s="40" t="s">
        <v>3</v>
      </c>
    </row>
    <row r="3" s="39" customFormat="1" ht="22.5">
      <c r="A3" s="41"/>
    </row>
    <row r="4" s="39" customFormat="1" ht="22.5">
      <c r="A4" s="40" t="s">
        <v>321</v>
      </c>
    </row>
    <row r="5" s="39" customFormat="1" ht="22.5">
      <c r="A5" s="41"/>
    </row>
    <row r="6" s="39" customFormat="1" ht="22.5">
      <c r="A6" s="41"/>
    </row>
    <row r="7" spans="1:14" s="39" customFormat="1" ht="22.5">
      <c r="A7" s="42" t="s">
        <v>327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ht="15">
      <c r="A8" s="179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</row>
    <row r="9" spans="1:14" s="17" customFormat="1" ht="18">
      <c r="A9" s="31"/>
      <c r="B9" s="31"/>
      <c r="C9" s="31"/>
      <c r="D9" s="31"/>
      <c r="E9" s="31"/>
      <c r="F9" s="31"/>
      <c r="G9" s="181"/>
      <c r="H9" s="31"/>
      <c r="I9" s="312"/>
      <c r="J9" s="182"/>
      <c r="K9" s="31"/>
      <c r="L9" s="181"/>
      <c r="M9" s="31"/>
      <c r="N9" s="312"/>
    </row>
    <row r="10" spans="1:14" s="17" customFormat="1" ht="18">
      <c r="A10" s="31"/>
      <c r="B10" s="31"/>
      <c r="C10" s="31"/>
      <c r="D10" s="31"/>
      <c r="E10" s="31"/>
      <c r="F10" s="31"/>
      <c r="G10" s="385" t="s">
        <v>4</v>
      </c>
      <c r="H10" s="386"/>
      <c r="I10" s="387"/>
      <c r="J10" s="182"/>
      <c r="K10" s="9"/>
      <c r="L10" s="385" t="s">
        <v>5</v>
      </c>
      <c r="M10" s="386"/>
      <c r="N10" s="387"/>
    </row>
    <row r="11" spans="1:14" s="17" customFormat="1" ht="18">
      <c r="A11" s="31"/>
      <c r="B11" s="31"/>
      <c r="C11" s="31"/>
      <c r="D11" s="31"/>
      <c r="E11" s="31"/>
      <c r="F11" s="31"/>
      <c r="G11" s="183" t="s">
        <v>6</v>
      </c>
      <c r="H11" s="184"/>
      <c r="I11" s="184" t="s">
        <v>7</v>
      </c>
      <c r="J11" s="182"/>
      <c r="K11" s="9"/>
      <c r="L11" s="184" t="s">
        <v>6</v>
      </c>
      <c r="M11" s="185"/>
      <c r="N11" s="184" t="s">
        <v>8</v>
      </c>
    </row>
    <row r="12" spans="1:14" s="17" customFormat="1" ht="18">
      <c r="A12" s="31"/>
      <c r="B12" s="31"/>
      <c r="C12" s="31"/>
      <c r="D12" s="31"/>
      <c r="E12" s="31"/>
      <c r="F12" s="31"/>
      <c r="G12" s="186" t="s">
        <v>9</v>
      </c>
      <c r="H12" s="187"/>
      <c r="I12" s="187" t="s">
        <v>9</v>
      </c>
      <c r="J12" s="182"/>
      <c r="K12" s="9"/>
      <c r="L12" s="188" t="s">
        <v>9</v>
      </c>
      <c r="M12" s="189"/>
      <c r="N12" s="188" t="s">
        <v>10</v>
      </c>
    </row>
    <row r="13" spans="1:14" s="17" customFormat="1" ht="18">
      <c r="A13" s="31"/>
      <c r="B13" s="31"/>
      <c r="C13" s="31"/>
      <c r="D13" s="31"/>
      <c r="E13" s="31"/>
      <c r="F13" s="31"/>
      <c r="G13" s="190" t="s">
        <v>322</v>
      </c>
      <c r="H13" s="188"/>
      <c r="I13" s="184" t="s">
        <v>322</v>
      </c>
      <c r="J13" s="182"/>
      <c r="K13" s="9"/>
      <c r="L13" s="184" t="s">
        <v>11</v>
      </c>
      <c r="M13" s="185"/>
      <c r="N13" s="184" t="s">
        <v>12</v>
      </c>
    </row>
    <row r="14" spans="1:14" s="17" customFormat="1" ht="18">
      <c r="A14" s="31"/>
      <c r="B14" s="31"/>
      <c r="C14" s="31"/>
      <c r="D14" s="31"/>
      <c r="E14" s="31"/>
      <c r="F14" s="31"/>
      <c r="G14" s="183" t="s">
        <v>323</v>
      </c>
      <c r="H14" s="188"/>
      <c r="I14" s="188" t="s">
        <v>325</v>
      </c>
      <c r="J14" s="182"/>
      <c r="K14" s="9"/>
      <c r="L14" s="183" t="s">
        <v>289</v>
      </c>
      <c r="M14" s="188"/>
      <c r="N14" s="188" t="s">
        <v>226</v>
      </c>
    </row>
    <row r="15" spans="1:14" s="17" customFormat="1" ht="18">
      <c r="A15" s="31"/>
      <c r="B15" s="31"/>
      <c r="C15" s="31"/>
      <c r="D15" s="31"/>
      <c r="E15" s="31"/>
      <c r="F15" s="191" t="s">
        <v>161</v>
      </c>
      <c r="G15" s="192" t="s">
        <v>324</v>
      </c>
      <c r="H15" s="189"/>
      <c r="I15" s="313" t="s">
        <v>326</v>
      </c>
      <c r="J15" s="193"/>
      <c r="K15" s="191" t="s">
        <v>161</v>
      </c>
      <c r="L15" s="192" t="s">
        <v>324</v>
      </c>
      <c r="M15" s="189"/>
      <c r="N15" s="313" t="s">
        <v>326</v>
      </c>
    </row>
    <row r="16" spans="1:14" s="17" customFormat="1" ht="37.5" customHeight="1">
      <c r="A16" s="31"/>
      <c r="B16" s="31"/>
      <c r="C16" s="31"/>
      <c r="D16" s="31"/>
      <c r="E16" s="31"/>
      <c r="F16" s="194" t="s">
        <v>162</v>
      </c>
      <c r="G16" s="186" t="s">
        <v>2</v>
      </c>
      <c r="H16" s="187"/>
      <c r="I16" s="187" t="s">
        <v>2</v>
      </c>
      <c r="J16" s="182"/>
      <c r="K16" s="194" t="s">
        <v>162</v>
      </c>
      <c r="L16" s="187" t="s">
        <v>2</v>
      </c>
      <c r="M16" s="195"/>
      <c r="N16" s="187" t="s">
        <v>2</v>
      </c>
    </row>
    <row r="17" spans="1:14" s="17" customFormat="1" ht="18">
      <c r="A17" s="31"/>
      <c r="B17" s="31"/>
      <c r="C17" s="31"/>
      <c r="D17" s="31"/>
      <c r="E17" s="31"/>
      <c r="F17" s="31"/>
      <c r="G17" s="196"/>
      <c r="H17" s="196"/>
      <c r="I17" s="314"/>
      <c r="J17" s="197"/>
      <c r="K17" s="191"/>
      <c r="L17" s="198"/>
      <c r="M17" s="199"/>
      <c r="N17" s="199"/>
    </row>
    <row r="18" spans="1:14" s="17" customFormat="1" ht="18">
      <c r="A18" s="31"/>
      <c r="B18" s="31"/>
      <c r="C18" s="31"/>
      <c r="D18" s="31"/>
      <c r="E18" s="31"/>
      <c r="F18" s="31"/>
      <c r="G18" s="199"/>
      <c r="H18" s="199"/>
      <c r="I18" s="199"/>
      <c r="J18" s="197"/>
      <c r="K18" s="31"/>
      <c r="L18" s="199"/>
      <c r="M18" s="199"/>
      <c r="N18" s="199"/>
    </row>
    <row r="19" spans="1:16" s="17" customFormat="1" ht="19.5">
      <c r="A19" s="31"/>
      <c r="B19" s="9" t="s">
        <v>13</v>
      </c>
      <c r="C19" s="31"/>
      <c r="D19" s="31"/>
      <c r="E19" s="31"/>
      <c r="F19" s="200">
        <f>SUM(G19-I19)/I19</f>
        <v>0.23980777827447475</v>
      </c>
      <c r="G19" s="231">
        <f>SUM('KLSE notes-31.12.2013'!C19)</f>
        <v>665628</v>
      </c>
      <c r="H19" s="199"/>
      <c r="I19" s="231">
        <v>536880</v>
      </c>
      <c r="J19" s="232"/>
      <c r="K19" s="200">
        <f>SUM(L19-N19)/N19</f>
        <v>0.16824096661527774</v>
      </c>
      <c r="L19" s="231">
        <f>SUM('KLSE notes-31.12.2013'!F19)</f>
        <v>1850312.6137687746</v>
      </c>
      <c r="M19" s="201"/>
      <c r="N19" s="231">
        <v>1583845</v>
      </c>
      <c r="P19" s="202"/>
    </row>
    <row r="20" spans="1:14" s="17" customFormat="1" ht="18">
      <c r="A20" s="31"/>
      <c r="B20" s="9"/>
      <c r="C20" s="31"/>
      <c r="D20" s="31"/>
      <c r="E20" s="31"/>
      <c r="F20" s="203"/>
      <c r="G20" s="199"/>
      <c r="H20" s="199"/>
      <c r="I20" s="204"/>
      <c r="J20" s="205"/>
      <c r="K20" s="203"/>
      <c r="L20" s="201"/>
      <c r="M20" s="201"/>
      <c r="N20" s="204"/>
    </row>
    <row r="21" spans="1:14" s="17" customFormat="1" ht="18">
      <c r="A21" s="31"/>
      <c r="B21" s="9"/>
      <c r="C21" s="31"/>
      <c r="D21" s="31"/>
      <c r="E21" s="31"/>
      <c r="F21" s="203"/>
      <c r="G21" s="199"/>
      <c r="H21" s="199"/>
      <c r="I21" s="204"/>
      <c r="J21" s="205"/>
      <c r="K21" s="203"/>
      <c r="L21" s="201"/>
      <c r="M21" s="201"/>
      <c r="N21" s="204"/>
    </row>
    <row r="22" spans="1:16" s="17" customFormat="1" ht="18">
      <c r="A22" s="31"/>
      <c r="B22" s="9" t="s">
        <v>14</v>
      </c>
      <c r="C22" s="31"/>
      <c r="D22" s="31"/>
      <c r="E22" s="31"/>
      <c r="F22" s="200">
        <f>SUM(G22-I22)/I22</f>
        <v>0.3583820584701642</v>
      </c>
      <c r="G22" s="204">
        <f>SUM(G32-G28-G26-G30-G24)</f>
        <v>84797</v>
      </c>
      <c r="H22" s="199"/>
      <c r="I22" s="204">
        <f>SUM(I32-I28-I26-I30-I24)</f>
        <v>62425</v>
      </c>
      <c r="J22" s="205"/>
      <c r="K22" s="200">
        <f>SUM(L22-N22)/N22</f>
        <v>0.19992558661591942</v>
      </c>
      <c r="L22" s="204">
        <f>SUM(L32-L28-L26-L30-L24)</f>
        <v>229450.97059828273</v>
      </c>
      <c r="M22" s="201"/>
      <c r="N22" s="204">
        <v>191221</v>
      </c>
      <c r="P22" s="202"/>
    </row>
    <row r="23" spans="1:14" s="17" customFormat="1" ht="18">
      <c r="A23" s="31"/>
      <c r="B23" s="9"/>
      <c r="C23" s="31"/>
      <c r="D23" s="31"/>
      <c r="E23" s="31"/>
      <c r="F23" s="200"/>
      <c r="G23" s="199"/>
      <c r="H23" s="199"/>
      <c r="I23" s="204"/>
      <c r="J23" s="205"/>
      <c r="K23" s="200"/>
      <c r="L23" s="206"/>
      <c r="M23" s="201"/>
      <c r="N23" s="204"/>
    </row>
    <row r="24" spans="1:16" s="17" customFormat="1" ht="18">
      <c r="A24" s="31"/>
      <c r="B24" s="9" t="s">
        <v>15</v>
      </c>
      <c r="C24" s="31"/>
      <c r="D24" s="31"/>
      <c r="E24" s="31"/>
      <c r="F24" s="200">
        <f>SUM(G24-I24)/I24</f>
        <v>0.16899739274709646</v>
      </c>
      <c r="G24" s="206">
        <v>-19728</v>
      </c>
      <c r="H24" s="199"/>
      <c r="I24" s="206">
        <v>-16876</v>
      </c>
      <c r="J24" s="205"/>
      <c r="K24" s="200">
        <f>SUM(L24-N24)/N24</f>
        <v>0.23157601235415237</v>
      </c>
      <c r="L24" s="206">
        <v>-57421</v>
      </c>
      <c r="M24" s="201"/>
      <c r="N24" s="206">
        <v>-46624</v>
      </c>
      <c r="P24" s="202"/>
    </row>
    <row r="25" spans="1:14" s="17" customFormat="1" ht="18">
      <c r="A25" s="31"/>
      <c r="B25" s="9"/>
      <c r="C25" s="31"/>
      <c r="D25" s="31"/>
      <c r="E25" s="31"/>
      <c r="F25" s="203"/>
      <c r="G25" s="207"/>
      <c r="H25" s="199"/>
      <c r="I25" s="207"/>
      <c r="J25" s="208"/>
      <c r="K25" s="203"/>
      <c r="L25" s="206"/>
      <c r="M25" s="201"/>
      <c r="N25" s="204"/>
    </row>
    <row r="26" spans="1:14" s="17" customFormat="1" ht="18">
      <c r="A26" s="31"/>
      <c r="B26" s="9" t="s">
        <v>16</v>
      </c>
      <c r="C26" s="31"/>
      <c r="D26" s="31"/>
      <c r="E26" s="31"/>
      <c r="F26" s="200">
        <f>SUM(G26-I26)/I26</f>
        <v>0.21199143468950749</v>
      </c>
      <c r="G26" s="207">
        <v>566</v>
      </c>
      <c r="H26" s="199"/>
      <c r="I26" s="207">
        <v>467</v>
      </c>
      <c r="J26" s="208"/>
      <c r="K26" s="200">
        <f>SUM(L26-N26)/N26</f>
        <v>0.33857030636292224</v>
      </c>
      <c r="L26" s="206">
        <v>1704</v>
      </c>
      <c r="M26" s="201"/>
      <c r="N26" s="204">
        <v>1273</v>
      </c>
    </row>
    <row r="27" spans="1:14" s="17" customFormat="1" ht="18">
      <c r="A27" s="31"/>
      <c r="B27" s="9"/>
      <c r="C27" s="31"/>
      <c r="D27" s="31"/>
      <c r="E27" s="31"/>
      <c r="F27" s="203"/>
      <c r="G27" s="199"/>
      <c r="H27" s="199"/>
      <c r="I27" s="207"/>
      <c r="J27" s="208"/>
      <c r="K27" s="203"/>
      <c r="L27" s="209"/>
      <c r="M27" s="201"/>
      <c r="N27" s="207"/>
    </row>
    <row r="28" spans="1:14" s="17" customFormat="1" ht="18">
      <c r="A28" s="31"/>
      <c r="B28" s="9" t="s">
        <v>201</v>
      </c>
      <c r="C28" s="31"/>
      <c r="D28" s="31"/>
      <c r="E28" s="31"/>
      <c r="F28" s="200">
        <f>SUM(G28-I28)/I28</f>
        <v>0.20203389830508475</v>
      </c>
      <c r="G28" s="207">
        <v>-8865</v>
      </c>
      <c r="H28" s="199"/>
      <c r="I28" s="207">
        <v>-7375</v>
      </c>
      <c r="J28" s="208"/>
      <c r="K28" s="200">
        <f>SUM(L28-N28)/N28</f>
        <v>0.2705603635836194</v>
      </c>
      <c r="L28" s="206">
        <v>-26279</v>
      </c>
      <c r="M28" s="201"/>
      <c r="N28" s="206">
        <v>-20683</v>
      </c>
    </row>
    <row r="29" spans="1:14" s="17" customFormat="1" ht="18">
      <c r="A29" s="31"/>
      <c r="B29" s="9"/>
      <c r="C29" s="31"/>
      <c r="D29" s="31"/>
      <c r="E29" s="31"/>
      <c r="F29" s="200"/>
      <c r="G29" s="199"/>
      <c r="H29" s="199"/>
      <c r="I29" s="207"/>
      <c r="J29" s="208"/>
      <c r="K29" s="203"/>
      <c r="L29" s="209"/>
      <c r="M29" s="201"/>
      <c r="N29" s="207"/>
    </row>
    <row r="30" spans="1:14" s="17" customFormat="1" ht="19.5">
      <c r="A30" s="31"/>
      <c r="B30" s="9" t="s">
        <v>224</v>
      </c>
      <c r="C30" s="31"/>
      <c r="D30" s="31"/>
      <c r="E30" s="31"/>
      <c r="F30" s="200"/>
      <c r="G30" s="210">
        <v>2695</v>
      </c>
      <c r="H30" s="199"/>
      <c r="I30" s="315">
        <v>2219</v>
      </c>
      <c r="J30" s="211"/>
      <c r="K30" s="200"/>
      <c r="L30" s="210">
        <v>8825</v>
      </c>
      <c r="M30" s="201"/>
      <c r="N30" s="315">
        <v>5491</v>
      </c>
    </row>
    <row r="31" spans="1:14" s="17" customFormat="1" ht="18">
      <c r="A31" s="31"/>
      <c r="B31" s="9"/>
      <c r="C31" s="31"/>
      <c r="D31" s="31"/>
      <c r="E31" s="31"/>
      <c r="F31" s="203"/>
      <c r="G31" s="199"/>
      <c r="H31" s="199"/>
      <c r="I31" s="204"/>
      <c r="J31" s="205"/>
      <c r="K31" s="203"/>
      <c r="L31" s="209"/>
      <c r="M31" s="201"/>
      <c r="N31" s="204"/>
    </row>
    <row r="32" spans="1:14" s="17" customFormat="1" ht="18" thickBot="1">
      <c r="A32" s="31"/>
      <c r="B32" s="9" t="s">
        <v>17</v>
      </c>
      <c r="C32" s="31"/>
      <c r="D32" s="31"/>
      <c r="E32" s="31"/>
      <c r="F32" s="200">
        <f>SUM(G32-I32)/I32</f>
        <v>0.45533529123837496</v>
      </c>
      <c r="G32" s="204">
        <f>SUM('KLSE notes-31.12.2013'!C29)</f>
        <v>59465</v>
      </c>
      <c r="H32" s="204"/>
      <c r="I32" s="204">
        <v>40860</v>
      </c>
      <c r="J32" s="205"/>
      <c r="K32" s="200">
        <f>SUM(L32-N32)/N32</f>
        <v>0.19591645570243446</v>
      </c>
      <c r="L32" s="206">
        <f>SUM('KLSE notes-31.12.2013'!F29)</f>
        <v>156279.97059828273</v>
      </c>
      <c r="M32" s="204"/>
      <c r="N32" s="204">
        <f>SUM(N22:N30)</f>
        <v>130678</v>
      </c>
    </row>
    <row r="33" spans="1:15" s="17" customFormat="1" ht="30.75">
      <c r="A33" s="31"/>
      <c r="B33" s="9"/>
      <c r="C33" s="31"/>
      <c r="D33" s="31"/>
      <c r="E33" s="31"/>
      <c r="F33" s="203"/>
      <c r="G33" s="199"/>
      <c r="H33" s="45" t="s">
        <v>166</v>
      </c>
      <c r="I33" s="204"/>
      <c r="J33" s="69" t="s">
        <v>166</v>
      </c>
      <c r="K33" s="203"/>
      <c r="L33" s="209"/>
      <c r="M33" s="45" t="s">
        <v>166</v>
      </c>
      <c r="N33" s="204"/>
      <c r="O33" s="69" t="s">
        <v>166</v>
      </c>
    </row>
    <row r="34" spans="1:15" s="17" customFormat="1" ht="20.25" thickBot="1">
      <c r="A34" s="31"/>
      <c r="B34" s="9" t="s">
        <v>18</v>
      </c>
      <c r="C34" s="31"/>
      <c r="D34" s="194"/>
      <c r="E34" s="212"/>
      <c r="F34" s="213"/>
      <c r="G34" s="214">
        <v>-12089</v>
      </c>
      <c r="H34" s="68">
        <f>-SUM(G34/G32)</f>
        <v>0.2032960565038258</v>
      </c>
      <c r="I34" s="214">
        <v>-7598</v>
      </c>
      <c r="J34" s="68">
        <f>-SUM(I34/I32)</f>
        <v>0.18595203132648067</v>
      </c>
      <c r="K34" s="213"/>
      <c r="L34" s="214">
        <v>-30335</v>
      </c>
      <c r="M34" s="68">
        <f>-SUM(L34/L32)</f>
        <v>0.19410676802580185</v>
      </c>
      <c r="N34" s="210">
        <v>-25406</v>
      </c>
      <c r="O34" s="68">
        <f>-SUM(N34/N32)</f>
        <v>0.19441681078681952</v>
      </c>
    </row>
    <row r="35" spans="1:15" s="17" customFormat="1" ht="18" thickBot="1">
      <c r="A35" s="31"/>
      <c r="B35" s="9" t="s">
        <v>141</v>
      </c>
      <c r="C35" s="31"/>
      <c r="D35" s="31"/>
      <c r="E35" s="31"/>
      <c r="F35" s="200">
        <f>SUM(G35-I35)/I35</f>
        <v>0.424328062052793</v>
      </c>
      <c r="G35" s="215">
        <f>SUM(G32:G34)</f>
        <v>47376</v>
      </c>
      <c r="H35" s="204"/>
      <c r="I35" s="215">
        <f>SUM(I32:I34)</f>
        <v>33262</v>
      </c>
      <c r="J35" s="204"/>
      <c r="K35" s="200">
        <f>SUM(L35-N35)/N35</f>
        <v>0.19637672503878267</v>
      </c>
      <c r="L35" s="215">
        <f>SUM(L32:L34)</f>
        <v>125944.97059828273</v>
      </c>
      <c r="M35" s="204"/>
      <c r="N35" s="215">
        <f>SUM(N32:N34)</f>
        <v>105272</v>
      </c>
      <c r="O35" s="204"/>
    </row>
    <row r="36" spans="1:15" s="17" customFormat="1" ht="18" thickTop="1">
      <c r="A36" s="31"/>
      <c r="B36" s="9"/>
      <c r="C36" s="31"/>
      <c r="D36" s="31"/>
      <c r="E36" s="31"/>
      <c r="F36" s="203"/>
      <c r="G36" s="199"/>
      <c r="H36" s="199"/>
      <c r="I36" s="204"/>
      <c r="J36" s="199"/>
      <c r="K36" s="203"/>
      <c r="L36" s="201"/>
      <c r="M36" s="199"/>
      <c r="N36" s="204"/>
      <c r="O36" s="199"/>
    </row>
    <row r="37" spans="1:15" s="17" customFormat="1" ht="18">
      <c r="A37" s="31"/>
      <c r="B37" s="9" t="s">
        <v>142</v>
      </c>
      <c r="C37" s="31"/>
      <c r="D37" s="31"/>
      <c r="E37" s="31"/>
      <c r="F37" s="203"/>
      <c r="G37" s="199"/>
      <c r="H37" s="199"/>
      <c r="I37" s="204"/>
      <c r="J37" s="199"/>
      <c r="K37" s="203"/>
      <c r="L37" s="201"/>
      <c r="M37" s="199"/>
      <c r="N37" s="204"/>
      <c r="O37" s="199"/>
    </row>
    <row r="38" spans="1:15" s="17" customFormat="1" ht="18" thickBot="1">
      <c r="A38" s="31"/>
      <c r="B38" s="9" t="s">
        <v>143</v>
      </c>
      <c r="C38" s="31"/>
      <c r="D38" s="31"/>
      <c r="E38" s="31"/>
      <c r="F38" s="200">
        <f>SUM(G38-I38)/I38</f>
        <v>0.4146689497716895</v>
      </c>
      <c r="G38" s="206">
        <f>SUM(G35-G39)</f>
        <v>44613</v>
      </c>
      <c r="H38" s="200"/>
      <c r="I38" s="206">
        <f>SUM(I35-I39)</f>
        <v>31536</v>
      </c>
      <c r="J38" s="216"/>
      <c r="K38" s="200">
        <f>SUM(L38-N38)/N38</f>
        <v>0.2166571789428143</v>
      </c>
      <c r="L38" s="206">
        <f>SUM(L35-L39)</f>
        <v>121318.97059828273</v>
      </c>
      <c r="M38" s="200"/>
      <c r="N38" s="206">
        <f>SUM(N35-N39)</f>
        <v>99715</v>
      </c>
      <c r="O38" s="216"/>
    </row>
    <row r="39" spans="1:15" s="17" customFormat="1" ht="18">
      <c r="A39" s="31"/>
      <c r="B39" s="9" t="s">
        <v>144</v>
      </c>
      <c r="C39" s="31"/>
      <c r="D39" s="194"/>
      <c r="E39" s="212"/>
      <c r="F39" s="213"/>
      <c r="G39" s="207">
        <v>2763</v>
      </c>
      <c r="H39" s="46">
        <f>SUM(G39/G32)</f>
        <v>0.04646430673505424</v>
      </c>
      <c r="I39" s="206">
        <v>1726</v>
      </c>
      <c r="J39" s="46">
        <f>SUM(I39/I32)</f>
        <v>0.042241801272638275</v>
      </c>
      <c r="K39" s="213"/>
      <c r="L39" s="206">
        <v>4626</v>
      </c>
      <c r="M39" s="46">
        <f>SUM(L39/L32)</f>
        <v>0.029600722231328806</v>
      </c>
      <c r="N39" s="206">
        <v>5557</v>
      </c>
      <c r="O39" s="46">
        <f>SUM(N39/N32)</f>
        <v>0.04252437288602519</v>
      </c>
    </row>
    <row r="40" spans="1:15" s="17" customFormat="1" ht="31.5" thickBot="1">
      <c r="A40" s="31"/>
      <c r="B40" s="9"/>
      <c r="C40" s="31"/>
      <c r="D40" s="31"/>
      <c r="E40" s="31"/>
      <c r="F40" s="203"/>
      <c r="G40" s="199"/>
      <c r="H40" s="47" t="s">
        <v>167</v>
      </c>
      <c r="I40" s="199"/>
      <c r="J40" s="70" t="s">
        <v>167</v>
      </c>
      <c r="K40" s="203"/>
      <c r="L40" s="201"/>
      <c r="M40" s="47" t="s">
        <v>167</v>
      </c>
      <c r="N40" s="214"/>
      <c r="O40" s="70" t="s">
        <v>167</v>
      </c>
    </row>
    <row r="41" spans="1:14" s="17" customFormat="1" ht="18" thickBot="1">
      <c r="A41" s="31"/>
      <c r="B41" s="9" t="s">
        <v>141</v>
      </c>
      <c r="C41" s="31"/>
      <c r="D41" s="31"/>
      <c r="E41" s="31"/>
      <c r="F41" s="200">
        <f>SUM(G41-I41)/I41</f>
        <v>0.424328062052793</v>
      </c>
      <c r="G41" s="217">
        <f>SUM(G38:G40)</f>
        <v>47376</v>
      </c>
      <c r="H41" s="199"/>
      <c r="I41" s="217">
        <f>SUM(I38:I40)</f>
        <v>33262</v>
      </c>
      <c r="J41" s="205"/>
      <c r="K41" s="200">
        <f>SUM(L41-N41)/N41</f>
        <v>0.19637672503878267</v>
      </c>
      <c r="L41" s="217">
        <f>SUM(L38:L40)</f>
        <v>125944.97059828273</v>
      </c>
      <c r="M41" s="201"/>
      <c r="N41" s="217">
        <f>SUM(N38:N40)</f>
        <v>105272</v>
      </c>
    </row>
    <row r="42" spans="1:14" s="17" customFormat="1" ht="18" thickTop="1">
      <c r="A42" s="31"/>
      <c r="B42" s="9"/>
      <c r="C42" s="31"/>
      <c r="D42" s="31"/>
      <c r="E42" s="31"/>
      <c r="F42" s="31"/>
      <c r="G42" s="204"/>
      <c r="H42" s="199"/>
      <c r="I42" s="204"/>
      <c r="J42" s="205"/>
      <c r="K42" s="203"/>
      <c r="L42" s="204"/>
      <c r="M42" s="201"/>
      <c r="N42" s="204"/>
    </row>
    <row r="43" spans="1:14" s="17" customFormat="1" ht="18" thickBot="1">
      <c r="A43" s="31"/>
      <c r="B43" s="9" t="s">
        <v>140</v>
      </c>
      <c r="C43" s="31"/>
      <c r="D43" s="31"/>
      <c r="E43" s="31"/>
      <c r="F43" s="212"/>
      <c r="G43" s="218">
        <v>832020</v>
      </c>
      <c r="H43" s="199"/>
      <c r="I43" s="218">
        <v>832002</v>
      </c>
      <c r="J43" s="219"/>
      <c r="K43" s="200"/>
      <c r="L43" s="220">
        <f>SUM(G43)</f>
        <v>832020</v>
      </c>
      <c r="M43" s="201"/>
      <c r="N43" s="218">
        <f>SUM(I43)</f>
        <v>832002</v>
      </c>
    </row>
    <row r="44" spans="1:14" s="17" customFormat="1" ht="18" thickTop="1">
      <c r="A44" s="31"/>
      <c r="B44" s="9"/>
      <c r="C44" s="31"/>
      <c r="D44" s="31"/>
      <c r="E44" s="31"/>
      <c r="F44" s="31"/>
      <c r="G44" s="206"/>
      <c r="H44" s="199"/>
      <c r="I44" s="206"/>
      <c r="J44" s="219"/>
      <c r="K44" s="203"/>
      <c r="L44" s="201"/>
      <c r="M44" s="201"/>
      <c r="N44" s="201"/>
    </row>
    <row r="45" spans="1:14" s="17" customFormat="1" ht="18">
      <c r="A45" s="31"/>
      <c r="B45" s="9" t="s">
        <v>19</v>
      </c>
      <c r="C45" s="31"/>
      <c r="D45" s="31"/>
      <c r="E45" s="31"/>
      <c r="F45" s="31"/>
      <c r="G45" s="199"/>
      <c r="H45" s="199"/>
      <c r="I45" s="199"/>
      <c r="J45" s="197"/>
      <c r="K45" s="203"/>
      <c r="L45" s="201"/>
      <c r="M45" s="201"/>
      <c r="N45" s="201"/>
    </row>
    <row r="46" spans="1:14" s="17" customFormat="1" ht="18" thickBot="1">
      <c r="A46" s="31"/>
      <c r="B46" s="9" t="s">
        <v>20</v>
      </c>
      <c r="C46" s="31"/>
      <c r="D46" s="31"/>
      <c r="E46" s="31"/>
      <c r="F46" s="200">
        <f>SUM(G46-I46)/I46</f>
        <v>0.4146383446887637</v>
      </c>
      <c r="G46" s="221">
        <f>SUM(G38/G43)*100</f>
        <v>5.362010528593062</v>
      </c>
      <c r="H46" s="222"/>
      <c r="I46" s="221">
        <f>SUM(I38/I43)*100</f>
        <v>3.7903755039050386</v>
      </c>
      <c r="J46" s="223"/>
      <c r="K46" s="200">
        <f>SUM(L46-N46)/N46</f>
        <v>0.21663085766541598</v>
      </c>
      <c r="L46" s="221">
        <f>SUM(L38/L43)*100</f>
        <v>14.5812565320885</v>
      </c>
      <c r="M46" s="222"/>
      <c r="N46" s="221">
        <f>SUM(N38/N43)*100</f>
        <v>11.984947151569347</v>
      </c>
    </row>
    <row r="47" spans="1:14" s="17" customFormat="1" ht="18" thickTop="1">
      <c r="A47" s="31"/>
      <c r="B47" s="9"/>
      <c r="C47" s="31"/>
      <c r="D47" s="31"/>
      <c r="E47" s="31"/>
      <c r="F47" s="31"/>
      <c r="G47" s="199"/>
      <c r="H47" s="199"/>
      <c r="I47" s="199"/>
      <c r="J47" s="197"/>
      <c r="K47" s="31"/>
      <c r="L47" s="201"/>
      <c r="M47" s="201"/>
      <c r="N47" s="201"/>
    </row>
    <row r="48" spans="1:14" s="17" customFormat="1" ht="18" thickBot="1">
      <c r="A48" s="31"/>
      <c r="B48" s="9" t="s">
        <v>21</v>
      </c>
      <c r="C48" s="31"/>
      <c r="D48" s="31"/>
      <c r="E48" s="31"/>
      <c r="F48" s="31"/>
      <c r="G48" s="224" t="s">
        <v>22</v>
      </c>
      <c r="H48" s="199"/>
      <c r="I48" s="224" t="s">
        <v>22</v>
      </c>
      <c r="J48" s="225"/>
      <c r="K48" s="31"/>
      <c r="L48" s="226" t="str">
        <f>'[1]Condensed PL-31.3.2005-final'!F44</f>
        <v>NA</v>
      </c>
      <c r="M48" s="201"/>
      <c r="N48" s="226" t="s">
        <v>22</v>
      </c>
    </row>
    <row r="49" spans="1:14" s="17" customFormat="1" ht="18" thickTop="1">
      <c r="A49" s="31"/>
      <c r="B49" s="31"/>
      <c r="C49" s="31"/>
      <c r="D49" s="31"/>
      <c r="E49" s="31"/>
      <c r="F49" s="31"/>
      <c r="G49" s="227"/>
      <c r="H49" s="227"/>
      <c r="I49" s="316"/>
      <c r="J49" s="197"/>
      <c r="K49" s="191"/>
      <c r="L49" s="228"/>
      <c r="M49" s="228"/>
      <c r="N49" s="317"/>
    </row>
    <row r="50" spans="1:14" ht="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ht="15">
      <c r="A51" s="21"/>
      <c r="B51" s="8" t="s">
        <v>306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ht="15">
      <c r="A52" s="21"/>
      <c r="B52" s="8" t="s">
        <v>205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ht="15">
      <c r="A53" s="21"/>
      <c r="B53" s="8" t="s">
        <v>23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ht="1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2:14" ht="1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2:14" ht="1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2:14" ht="1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2:14" ht="1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2:14" ht="1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2:14" ht="1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</row>
  </sheetData>
  <sheetProtection/>
  <mergeCells count="2">
    <mergeCell ref="G10:I10"/>
    <mergeCell ref="L10:N10"/>
  </mergeCells>
  <printOptions horizontalCentered="1"/>
  <pageMargins left="0" right="0" top="0.5" bottom="0.5" header="0.5" footer="0.5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="70" zoomScaleNormal="70" zoomScalePageLayoutView="0" workbookViewId="0" topLeftCell="A1">
      <selection activeCell="A1" sqref="A1:N44"/>
    </sheetView>
  </sheetViews>
  <sheetFormatPr defaultColWidth="9.140625" defaultRowHeight="12.75"/>
  <cols>
    <col min="1" max="2" width="9.140625" style="6" customWidth="1"/>
    <col min="3" max="3" width="13.140625" style="6" customWidth="1"/>
    <col min="4" max="4" width="20.421875" style="6" customWidth="1"/>
    <col min="5" max="5" width="9.57421875" style="6" customWidth="1"/>
    <col min="6" max="6" width="22.421875" style="6" customWidth="1"/>
    <col min="7" max="7" width="20.8515625" style="6" customWidth="1"/>
    <col min="8" max="8" width="10.28125" style="6" customWidth="1"/>
    <col min="9" max="9" width="23.7109375" style="6" customWidth="1"/>
    <col min="10" max="10" width="10.421875" style="6" customWidth="1"/>
    <col min="11" max="11" width="13.421875" style="6" customWidth="1"/>
    <col min="12" max="12" width="22.8515625" style="6" customWidth="1"/>
    <col min="13" max="13" width="12.00390625" style="6" customWidth="1"/>
    <col min="14" max="14" width="26.421875" style="6" customWidth="1"/>
    <col min="15" max="16384" width="9.140625" style="6" customWidth="1"/>
  </cols>
  <sheetData>
    <row r="1" s="39" customFormat="1" ht="27">
      <c r="A1" s="38" t="s">
        <v>215</v>
      </c>
    </row>
    <row r="2" s="39" customFormat="1" ht="22.5">
      <c r="A2" s="40" t="s">
        <v>3</v>
      </c>
    </row>
    <row r="3" s="39" customFormat="1" ht="22.5">
      <c r="A3" s="41"/>
    </row>
    <row r="4" s="39" customFormat="1" ht="22.5">
      <c r="A4" s="40" t="s">
        <v>321</v>
      </c>
    </row>
    <row r="5" s="39" customFormat="1" ht="22.5">
      <c r="A5" s="41"/>
    </row>
    <row r="6" s="39" customFormat="1" ht="22.5">
      <c r="A6" s="41"/>
    </row>
    <row r="7" spans="1:14" s="39" customFormat="1" ht="22.5">
      <c r="A7" s="42" t="s">
        <v>328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ht="15">
      <c r="A8" s="179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</row>
    <row r="9" spans="1:14" s="17" customFormat="1" ht="18">
      <c r="A9" s="31"/>
      <c r="B9" s="31"/>
      <c r="C9" s="31"/>
      <c r="D9" s="31"/>
      <c r="E9" s="31"/>
      <c r="F9" s="31"/>
      <c r="G9" s="181"/>
      <c r="H9" s="31"/>
      <c r="I9" s="312"/>
      <c r="J9" s="182"/>
      <c r="K9" s="31"/>
      <c r="L9" s="181"/>
      <c r="M9" s="31"/>
      <c r="N9" s="312"/>
    </row>
    <row r="10" spans="1:14" s="17" customFormat="1" ht="18">
      <c r="A10" s="31"/>
      <c r="B10" s="31"/>
      <c r="C10" s="31"/>
      <c r="D10" s="31"/>
      <c r="E10" s="31"/>
      <c r="F10" s="31"/>
      <c r="G10" s="385" t="s">
        <v>4</v>
      </c>
      <c r="H10" s="386"/>
      <c r="I10" s="387"/>
      <c r="J10" s="182"/>
      <c r="K10" s="9"/>
      <c r="L10" s="385" t="s">
        <v>5</v>
      </c>
      <c r="M10" s="386"/>
      <c r="N10" s="387"/>
    </row>
    <row r="11" spans="1:14" s="17" customFormat="1" ht="18">
      <c r="A11" s="31"/>
      <c r="B11" s="31"/>
      <c r="C11" s="31"/>
      <c r="D11" s="31"/>
      <c r="E11" s="31"/>
      <c r="F11" s="31"/>
      <c r="G11" s="184" t="s">
        <v>6</v>
      </c>
      <c r="H11" s="184"/>
      <c r="I11" s="184" t="s">
        <v>7</v>
      </c>
      <c r="J11" s="182"/>
      <c r="K11" s="9"/>
      <c r="L11" s="184" t="s">
        <v>6</v>
      </c>
      <c r="M11" s="185"/>
      <c r="N11" s="184" t="s">
        <v>8</v>
      </c>
    </row>
    <row r="12" spans="1:14" s="17" customFormat="1" ht="18">
      <c r="A12" s="31"/>
      <c r="B12" s="31"/>
      <c r="C12" s="31"/>
      <c r="D12" s="31"/>
      <c r="E12" s="31"/>
      <c r="F12" s="31"/>
      <c r="G12" s="187" t="s">
        <v>9</v>
      </c>
      <c r="H12" s="187"/>
      <c r="I12" s="187" t="s">
        <v>9</v>
      </c>
      <c r="J12" s="182"/>
      <c r="K12" s="9"/>
      <c r="L12" s="188" t="s">
        <v>9</v>
      </c>
      <c r="M12" s="189"/>
      <c r="N12" s="188" t="s">
        <v>10</v>
      </c>
    </row>
    <row r="13" spans="1:14" s="17" customFormat="1" ht="18">
      <c r="A13" s="31"/>
      <c r="B13" s="31"/>
      <c r="C13" s="31"/>
      <c r="D13" s="31"/>
      <c r="E13" s="31"/>
      <c r="F13" s="31"/>
      <c r="G13" s="184" t="s">
        <v>322</v>
      </c>
      <c r="H13" s="188"/>
      <c r="I13" s="184" t="s">
        <v>322</v>
      </c>
      <c r="J13" s="182"/>
      <c r="K13" s="9"/>
      <c r="L13" s="184" t="s">
        <v>11</v>
      </c>
      <c r="M13" s="188"/>
      <c r="N13" s="184" t="s">
        <v>12</v>
      </c>
    </row>
    <row r="14" spans="1:14" s="17" customFormat="1" ht="18">
      <c r="A14" s="31"/>
      <c r="B14" s="31"/>
      <c r="C14" s="31"/>
      <c r="D14" s="31"/>
      <c r="E14" s="31"/>
      <c r="F14" s="31"/>
      <c r="G14" s="188" t="s">
        <v>323</v>
      </c>
      <c r="H14" s="188"/>
      <c r="I14" s="188" t="s">
        <v>325</v>
      </c>
      <c r="J14" s="182"/>
      <c r="K14" s="9"/>
      <c r="L14" s="183" t="s">
        <v>289</v>
      </c>
      <c r="M14" s="188"/>
      <c r="N14" s="188" t="s">
        <v>226</v>
      </c>
    </row>
    <row r="15" spans="1:14" s="17" customFormat="1" ht="18">
      <c r="A15" s="31"/>
      <c r="B15" s="31"/>
      <c r="C15" s="31"/>
      <c r="D15" s="31"/>
      <c r="E15" s="31"/>
      <c r="F15" s="191"/>
      <c r="G15" s="313" t="s">
        <v>324</v>
      </c>
      <c r="H15" s="189"/>
      <c r="I15" s="313" t="s">
        <v>326</v>
      </c>
      <c r="J15" s="193"/>
      <c r="K15" s="191" t="s">
        <v>161</v>
      </c>
      <c r="L15" s="192" t="s">
        <v>324</v>
      </c>
      <c r="M15" s="189"/>
      <c r="N15" s="313" t="s">
        <v>326</v>
      </c>
    </row>
    <row r="16" spans="1:14" s="17" customFormat="1" ht="28.5" customHeight="1">
      <c r="A16" s="31"/>
      <c r="B16" s="31"/>
      <c r="C16" s="31"/>
      <c r="D16" s="31"/>
      <c r="E16" s="31"/>
      <c r="F16" s="194"/>
      <c r="G16" s="187" t="s">
        <v>2</v>
      </c>
      <c r="H16" s="187"/>
      <c r="I16" s="187" t="s">
        <v>2</v>
      </c>
      <c r="J16" s="182"/>
      <c r="K16" s="194"/>
      <c r="L16" s="187" t="s">
        <v>2</v>
      </c>
      <c r="M16" s="195"/>
      <c r="N16" s="187" t="s">
        <v>2</v>
      </c>
    </row>
    <row r="17" spans="1:14" s="17" customFormat="1" ht="18">
      <c r="A17" s="31"/>
      <c r="B17" s="31"/>
      <c r="C17" s="31"/>
      <c r="D17" s="31"/>
      <c r="E17" s="31"/>
      <c r="F17" s="31"/>
      <c r="G17" s="196"/>
      <c r="H17" s="196"/>
      <c r="I17" s="314"/>
      <c r="J17" s="197"/>
      <c r="K17" s="191"/>
      <c r="L17" s="198"/>
      <c r="M17" s="199"/>
      <c r="N17" s="199"/>
    </row>
    <row r="18" spans="1:14" s="17" customFormat="1" ht="18">
      <c r="A18" s="31"/>
      <c r="B18" s="31"/>
      <c r="C18" s="31"/>
      <c r="D18" s="31"/>
      <c r="E18" s="31"/>
      <c r="F18" s="31"/>
      <c r="G18" s="199"/>
      <c r="H18" s="199"/>
      <c r="I18" s="199"/>
      <c r="J18" s="197"/>
      <c r="K18" s="31"/>
      <c r="L18" s="199"/>
      <c r="M18" s="199"/>
      <c r="N18" s="199"/>
    </row>
    <row r="19" spans="1:14" s="17" customFormat="1" ht="18">
      <c r="A19" s="31"/>
      <c r="B19" s="9"/>
      <c r="C19" s="31"/>
      <c r="D19" s="31"/>
      <c r="E19" s="31"/>
      <c r="F19" s="31"/>
      <c r="G19" s="199"/>
      <c r="H19" s="199"/>
      <c r="I19" s="204"/>
      <c r="J19" s="205"/>
      <c r="K19" s="31"/>
      <c r="L19" s="201"/>
      <c r="M19" s="201"/>
      <c r="N19" s="204"/>
    </row>
    <row r="20" spans="1:14" s="17" customFormat="1" ht="18">
      <c r="A20" s="31"/>
      <c r="B20" s="9"/>
      <c r="C20" s="31"/>
      <c r="D20" s="31"/>
      <c r="E20" s="31"/>
      <c r="F20" s="31"/>
      <c r="G20" s="199"/>
      <c r="H20" s="199"/>
      <c r="I20" s="204"/>
      <c r="J20" s="205"/>
      <c r="K20" s="31"/>
      <c r="L20" s="201"/>
      <c r="M20" s="201"/>
      <c r="N20" s="204"/>
    </row>
    <row r="21" spans="1:14" s="17" customFormat="1" ht="18">
      <c r="A21" s="31"/>
      <c r="B21" s="9" t="s">
        <v>141</v>
      </c>
      <c r="C21" s="31"/>
      <c r="D21" s="31"/>
      <c r="E21" s="31"/>
      <c r="F21" s="212"/>
      <c r="G21" s="204">
        <f>SUM('Condensed IS-31.12.2013'!G41)</f>
        <v>47376</v>
      </c>
      <c r="H21" s="199"/>
      <c r="I21" s="204">
        <v>33261</v>
      </c>
      <c r="J21" s="205"/>
      <c r="K21" s="212"/>
      <c r="L21" s="204">
        <f>'Condensed IS-31.12.2013'!L35</f>
        <v>125944.97059828273</v>
      </c>
      <c r="M21" s="201"/>
      <c r="N21" s="204">
        <v>105272</v>
      </c>
    </row>
    <row r="22" spans="1:14" s="17" customFormat="1" ht="18">
      <c r="A22" s="31"/>
      <c r="B22" s="9"/>
      <c r="C22" s="31"/>
      <c r="D22" s="31"/>
      <c r="E22" s="31"/>
      <c r="F22" s="31"/>
      <c r="G22" s="199"/>
      <c r="H22" s="199"/>
      <c r="I22" s="204"/>
      <c r="J22" s="205"/>
      <c r="K22" s="31"/>
      <c r="L22" s="204"/>
      <c r="M22" s="201"/>
      <c r="N22" s="204"/>
    </row>
    <row r="23" spans="1:14" s="17" customFormat="1" ht="18">
      <c r="A23" s="31"/>
      <c r="B23" s="9"/>
      <c r="C23" s="31"/>
      <c r="D23" s="31"/>
      <c r="E23" s="31"/>
      <c r="F23" s="31"/>
      <c r="G23" s="207"/>
      <c r="H23" s="199"/>
      <c r="I23" s="207"/>
      <c r="J23" s="208"/>
      <c r="K23" s="31"/>
      <c r="L23" s="204"/>
      <c r="M23" s="201"/>
      <c r="N23" s="207"/>
    </row>
    <row r="24" spans="1:14" s="17" customFormat="1" ht="18">
      <c r="A24" s="31"/>
      <c r="B24" s="9" t="s">
        <v>209</v>
      </c>
      <c r="C24" s="31"/>
      <c r="D24" s="31"/>
      <c r="E24" s="31"/>
      <c r="F24" s="212"/>
      <c r="G24" s="207"/>
      <c r="H24" s="199"/>
      <c r="I24" s="207"/>
      <c r="J24" s="208"/>
      <c r="K24" s="212"/>
      <c r="L24" s="204"/>
      <c r="M24" s="201"/>
      <c r="N24" s="204"/>
    </row>
    <row r="25" spans="1:14" s="17" customFormat="1" ht="18">
      <c r="A25" s="31"/>
      <c r="B25" s="9"/>
      <c r="C25" s="31"/>
      <c r="D25" s="31"/>
      <c r="E25" s="31"/>
      <c r="F25" s="31"/>
      <c r="G25" s="199"/>
      <c r="H25" s="199"/>
      <c r="I25" s="207"/>
      <c r="J25" s="208"/>
      <c r="K25" s="31"/>
      <c r="L25" s="204"/>
      <c r="M25" s="201"/>
      <c r="N25" s="207"/>
    </row>
    <row r="26" spans="1:14" s="17" customFormat="1" ht="18">
      <c r="A26" s="31"/>
      <c r="B26" s="9" t="s">
        <v>208</v>
      </c>
      <c r="C26" s="31"/>
      <c r="D26" s="31"/>
      <c r="E26" s="31"/>
      <c r="F26" s="212"/>
      <c r="G26" s="206">
        <v>-9279</v>
      </c>
      <c r="H26" s="199"/>
      <c r="I26" s="207">
        <v>-2654</v>
      </c>
      <c r="J26" s="208"/>
      <c r="K26" s="212"/>
      <c r="L26" s="206">
        <f>SUM('Condensed Equity-31.12.2013'!I19)</f>
        <v>-52671</v>
      </c>
      <c r="M26" s="201"/>
      <c r="N26" s="206">
        <v>-16198</v>
      </c>
    </row>
    <row r="27" spans="1:14" s="17" customFormat="1" ht="18">
      <c r="A27" s="31"/>
      <c r="B27" s="9"/>
      <c r="C27" s="31"/>
      <c r="D27" s="31"/>
      <c r="E27" s="31"/>
      <c r="F27" s="212"/>
      <c r="G27" s="207"/>
      <c r="H27" s="199"/>
      <c r="I27" s="207"/>
      <c r="J27" s="208"/>
      <c r="K27" s="212"/>
      <c r="L27" s="204"/>
      <c r="M27" s="201"/>
      <c r="N27" s="206"/>
    </row>
    <row r="28" spans="1:14" s="17" customFormat="1" ht="18">
      <c r="A28" s="31"/>
      <c r="B28" s="9" t="s">
        <v>238</v>
      </c>
      <c r="C28" s="31"/>
      <c r="D28" s="31"/>
      <c r="E28" s="31"/>
      <c r="F28" s="212"/>
      <c r="G28" s="206">
        <v>-571</v>
      </c>
      <c r="H28" s="199"/>
      <c r="I28" s="206">
        <v>-641</v>
      </c>
      <c r="J28" s="208"/>
      <c r="K28" s="212"/>
      <c r="L28" s="206">
        <f>SUM('Condensed Equity-31.12.2013'!H19)</f>
        <v>1173</v>
      </c>
      <c r="M28" s="201"/>
      <c r="N28" s="206">
        <v>640</v>
      </c>
    </row>
    <row r="29" spans="1:14" s="17" customFormat="1" ht="18">
      <c r="A29" s="31"/>
      <c r="B29" s="9"/>
      <c r="C29" s="31"/>
      <c r="D29" s="31"/>
      <c r="E29" s="31"/>
      <c r="F29" s="31"/>
      <c r="G29" s="199"/>
      <c r="H29" s="199"/>
      <c r="I29" s="207"/>
      <c r="J29" s="208"/>
      <c r="K29" s="212"/>
      <c r="L29" s="209"/>
      <c r="M29" s="201"/>
      <c r="N29" s="207"/>
    </row>
    <row r="30" spans="1:14" s="17" customFormat="1" ht="19.5">
      <c r="A30" s="31"/>
      <c r="B30" s="9"/>
      <c r="C30" s="31"/>
      <c r="D30" s="31"/>
      <c r="E30" s="31"/>
      <c r="F30" s="31"/>
      <c r="G30" s="210">
        <v>0</v>
      </c>
      <c r="H30" s="199"/>
      <c r="I30" s="210">
        <v>0</v>
      </c>
      <c r="J30" s="211"/>
      <c r="K30" s="212"/>
      <c r="L30" s="210">
        <f>SUM(G30)</f>
        <v>0</v>
      </c>
      <c r="M30" s="201"/>
      <c r="N30" s="210">
        <v>0</v>
      </c>
    </row>
    <row r="31" spans="1:14" s="17" customFormat="1" ht="18">
      <c r="A31" s="31"/>
      <c r="B31" s="9"/>
      <c r="C31" s="31"/>
      <c r="D31" s="31"/>
      <c r="E31" s="31"/>
      <c r="F31" s="31"/>
      <c r="G31" s="199"/>
      <c r="H31" s="199"/>
      <c r="I31" s="204"/>
      <c r="J31" s="205"/>
      <c r="K31" s="31"/>
      <c r="L31" s="209"/>
      <c r="M31" s="201"/>
      <c r="N31" s="204"/>
    </row>
    <row r="32" spans="1:14" s="17" customFormat="1" ht="19.5">
      <c r="A32" s="31"/>
      <c r="B32" s="9" t="s">
        <v>202</v>
      </c>
      <c r="C32" s="31"/>
      <c r="D32" s="31"/>
      <c r="E32" s="31"/>
      <c r="F32" s="212"/>
      <c r="G32" s="231">
        <f>SUM(G21:G30)</f>
        <v>37526</v>
      </c>
      <c r="H32" s="204"/>
      <c r="I32" s="231">
        <f>SUM(I21:I30)</f>
        <v>29966</v>
      </c>
      <c r="J32" s="205"/>
      <c r="K32" s="212"/>
      <c r="L32" s="231">
        <f>SUM(L21:L30)</f>
        <v>74446.97059828273</v>
      </c>
      <c r="M32" s="204"/>
      <c r="N32" s="231">
        <f>SUM(N21:N30)</f>
        <v>89714</v>
      </c>
    </row>
    <row r="33" spans="1:14" s="17" customFormat="1" ht="18">
      <c r="A33" s="31"/>
      <c r="B33" s="9"/>
      <c r="C33" s="31"/>
      <c r="D33" s="31"/>
      <c r="E33" s="31"/>
      <c r="F33" s="31"/>
      <c r="G33" s="199"/>
      <c r="H33" s="199"/>
      <c r="I33" s="204"/>
      <c r="J33" s="205"/>
      <c r="K33" s="212"/>
      <c r="L33" s="209"/>
      <c r="M33" s="201"/>
      <c r="N33" s="204"/>
    </row>
    <row r="34" spans="1:14" s="17" customFormat="1" ht="18">
      <c r="A34" s="31"/>
      <c r="B34" s="9"/>
      <c r="C34" s="31"/>
      <c r="D34" s="31"/>
      <c r="E34" s="31"/>
      <c r="F34" s="31"/>
      <c r="G34" s="199"/>
      <c r="H34" s="199"/>
      <c r="I34" s="204"/>
      <c r="J34" s="205"/>
      <c r="K34" s="212"/>
      <c r="L34" s="201"/>
      <c r="M34" s="201"/>
      <c r="N34" s="204"/>
    </row>
    <row r="35" spans="1:14" s="17" customFormat="1" ht="18">
      <c r="A35" s="31"/>
      <c r="B35" s="9" t="s">
        <v>142</v>
      </c>
      <c r="C35" s="31"/>
      <c r="D35" s="31"/>
      <c r="E35" s="31"/>
      <c r="F35" s="31"/>
      <c r="G35" s="199"/>
      <c r="H35" s="199"/>
      <c r="I35" s="204"/>
      <c r="J35" s="205"/>
      <c r="K35" s="212"/>
      <c r="L35" s="201"/>
      <c r="M35" s="201"/>
      <c r="N35" s="204"/>
    </row>
    <row r="36" spans="1:14" s="17" customFormat="1" ht="18">
      <c r="A36" s="31"/>
      <c r="B36" s="9" t="s">
        <v>143</v>
      </c>
      <c r="C36" s="31"/>
      <c r="D36" s="31"/>
      <c r="E36" s="31"/>
      <c r="F36" s="200"/>
      <c r="G36" s="206">
        <f>SUM(G32-G37)</f>
        <v>34763</v>
      </c>
      <c r="H36" s="200"/>
      <c r="I36" s="206">
        <v>28332</v>
      </c>
      <c r="J36" s="205"/>
      <c r="K36" s="212"/>
      <c r="L36" s="206">
        <f>SUM('Condensed Equity-31.12.2013'!K19)</f>
        <v>69821</v>
      </c>
      <c r="M36" s="201"/>
      <c r="N36" s="206">
        <v>84157</v>
      </c>
    </row>
    <row r="37" spans="1:14" s="17" customFormat="1" ht="18">
      <c r="A37" s="31"/>
      <c r="B37" s="9" t="s">
        <v>144</v>
      </c>
      <c r="C37" s="31"/>
      <c r="D37" s="194"/>
      <c r="E37" s="212"/>
      <c r="G37" s="207">
        <f>SUM('Condensed IS-31.12.2013'!G39)</f>
        <v>2763</v>
      </c>
      <c r="H37" s="212"/>
      <c r="I37" s="206">
        <v>1634</v>
      </c>
      <c r="J37" s="212"/>
      <c r="L37" s="206">
        <f>SUM('Condensed IS-31.12.2013'!L39)</f>
        <v>4626</v>
      </c>
      <c r="M37" s="212"/>
      <c r="N37" s="206">
        <v>5557</v>
      </c>
    </row>
    <row r="38" spans="1:14" s="17" customFormat="1" ht="18">
      <c r="A38" s="31"/>
      <c r="B38" s="9"/>
      <c r="C38" s="31"/>
      <c r="D38" s="31"/>
      <c r="E38" s="31"/>
      <c r="F38" s="31"/>
      <c r="G38" s="199"/>
      <c r="H38" s="199"/>
      <c r="I38" s="199"/>
      <c r="J38" s="197"/>
      <c r="K38" s="31"/>
      <c r="L38" s="201"/>
      <c r="M38" s="201"/>
      <c r="N38" s="214"/>
    </row>
    <row r="39" spans="1:14" s="17" customFormat="1" ht="18" thickBot="1">
      <c r="A39" s="31"/>
      <c r="B39" s="9" t="s">
        <v>202</v>
      </c>
      <c r="C39" s="31"/>
      <c r="D39" s="31"/>
      <c r="E39" s="31"/>
      <c r="F39" s="31"/>
      <c r="G39" s="217">
        <f>SUM(G36:G37)</f>
        <v>37526</v>
      </c>
      <c r="H39" s="199"/>
      <c r="I39" s="217">
        <f>SUM(I36:I37)</f>
        <v>29966</v>
      </c>
      <c r="J39" s="205"/>
      <c r="K39" s="31"/>
      <c r="L39" s="217">
        <f>SUM(L36:L37)</f>
        <v>74447</v>
      </c>
      <c r="M39" s="201"/>
      <c r="N39" s="217">
        <f>SUM(N36:N38)</f>
        <v>89714</v>
      </c>
    </row>
    <row r="40" spans="1:14" s="17" customFormat="1" ht="18" thickTop="1">
      <c r="A40" s="31"/>
      <c r="B40" s="9"/>
      <c r="C40" s="31"/>
      <c r="D40" s="31"/>
      <c r="E40" s="31"/>
      <c r="F40" s="31"/>
      <c r="G40" s="332"/>
      <c r="H40" s="199"/>
      <c r="I40" s="332"/>
      <c r="J40" s="205"/>
      <c r="K40" s="31"/>
      <c r="L40" s="332"/>
      <c r="M40" s="201"/>
      <c r="N40" s="332"/>
    </row>
    <row r="41" spans="1:14" ht="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4" ht="15">
      <c r="A42" s="21"/>
      <c r="B42" s="8" t="s">
        <v>365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14" ht="15">
      <c r="A43" s="21"/>
      <c r="B43" s="8" t="s">
        <v>205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14" ht="15">
      <c r="A44" s="21"/>
      <c r="B44" s="8" t="s">
        <v>23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 ht="15">
      <c r="A45" s="21"/>
      <c r="B45" s="21"/>
      <c r="C45" s="21"/>
      <c r="D45" s="21"/>
      <c r="E45" s="21"/>
      <c r="F45" s="21"/>
      <c r="G45" s="333"/>
      <c r="H45" s="21"/>
      <c r="I45" s="21"/>
      <c r="J45" s="21"/>
      <c r="K45" s="21"/>
      <c r="L45" s="21"/>
      <c r="M45" s="21"/>
      <c r="N45" s="21"/>
    </row>
    <row r="46" spans="2:14" ht="1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2:14" ht="1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2:14" ht="1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2:14" ht="1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</row>
    <row r="50" spans="2:14" ht="1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2:14" ht="1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</sheetData>
  <sheetProtection/>
  <mergeCells count="2">
    <mergeCell ref="G10:I10"/>
    <mergeCell ref="L10:N10"/>
  </mergeCells>
  <printOptions horizontalCentered="1"/>
  <pageMargins left="0.75" right="0.75" top="0.75" bottom="0.75" header="0.5" footer="0.5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PageLayoutView="0" workbookViewId="0" topLeftCell="A6">
      <pane xSplit="7" ySplit="5" topLeftCell="H64" activePane="bottomRight" state="frozen"/>
      <selection pane="topLeft" activeCell="L38" sqref="L38"/>
      <selection pane="topRight" activeCell="L38" sqref="L38"/>
      <selection pane="bottomLeft" activeCell="L38" sqref="L38"/>
      <selection pane="bottomRight" activeCell="A6" sqref="A6:M66"/>
    </sheetView>
  </sheetViews>
  <sheetFormatPr defaultColWidth="9.140625" defaultRowHeight="12.75"/>
  <cols>
    <col min="1" max="5" width="9.140625" style="6" customWidth="1"/>
    <col min="6" max="6" width="18.7109375" style="6" customWidth="1"/>
    <col min="7" max="7" width="17.140625" style="6" customWidth="1"/>
    <col min="8" max="8" width="14.28125" style="268" customWidth="1"/>
    <col min="9" max="9" width="11.8515625" style="14" customWidth="1"/>
    <col min="10" max="10" width="9.140625" style="6" customWidth="1"/>
    <col min="11" max="11" width="14.140625" style="6" customWidth="1"/>
    <col min="12" max="12" width="9.140625" style="6" customWidth="1"/>
    <col min="13" max="13" width="13.57421875" style="6" bestFit="1" customWidth="1"/>
    <col min="14" max="16384" width="9.140625" style="6" customWidth="1"/>
  </cols>
  <sheetData>
    <row r="1" spans="1:9" s="39" customFormat="1" ht="27">
      <c r="A1" s="38" t="s">
        <v>215</v>
      </c>
      <c r="H1" s="267"/>
      <c r="I1" s="40"/>
    </row>
    <row r="2" spans="1:9" s="39" customFormat="1" ht="22.5">
      <c r="A2" s="40" t="s">
        <v>3</v>
      </c>
      <c r="H2" s="267"/>
      <c r="I2" s="40"/>
    </row>
    <row r="3" spans="1:9" s="39" customFormat="1" ht="22.5">
      <c r="A3" s="41"/>
      <c r="H3" s="267"/>
      <c r="I3" s="40"/>
    </row>
    <row r="4" spans="1:9" s="39" customFormat="1" ht="22.5">
      <c r="A4" s="40" t="s">
        <v>1</v>
      </c>
      <c r="H4" s="267"/>
      <c r="I4" s="40"/>
    </row>
    <row r="5" spans="8:9" s="39" customFormat="1" ht="22.5">
      <c r="H5" s="267"/>
      <c r="I5" s="40"/>
    </row>
    <row r="6" spans="1:9" s="39" customFormat="1" ht="22.5">
      <c r="A6" s="42" t="s">
        <v>203</v>
      </c>
      <c r="H6" s="267"/>
      <c r="I6" s="40"/>
    </row>
    <row r="7" spans="1:11" ht="17.25">
      <c r="A7" s="9"/>
      <c r="K7" s="10"/>
    </row>
    <row r="8" spans="8:11" ht="13.5">
      <c r="H8" s="269" t="s">
        <v>24</v>
      </c>
      <c r="I8" s="10"/>
      <c r="J8" s="10"/>
      <c r="K8" s="10" t="s">
        <v>24</v>
      </c>
    </row>
    <row r="9" spans="7:11" ht="13.5">
      <c r="G9" s="11"/>
      <c r="H9" s="269" t="s">
        <v>324</v>
      </c>
      <c r="I9" s="10"/>
      <c r="J9" s="12"/>
      <c r="K9" s="10" t="s">
        <v>290</v>
      </c>
    </row>
    <row r="10" spans="8:11" ht="13.5">
      <c r="H10" s="269" t="s">
        <v>2</v>
      </c>
      <c r="I10" s="10"/>
      <c r="J10" s="10"/>
      <c r="K10" s="10" t="s">
        <v>2</v>
      </c>
    </row>
    <row r="11" spans="2:11" ht="21">
      <c r="B11" s="13" t="s">
        <v>121</v>
      </c>
      <c r="H11" s="269" t="s">
        <v>159</v>
      </c>
      <c r="I11" s="10"/>
      <c r="K11" s="10" t="s">
        <v>154</v>
      </c>
    </row>
    <row r="13" spans="2:13" ht="18">
      <c r="B13" s="31" t="s">
        <v>25</v>
      </c>
      <c r="H13" s="270">
        <v>1009030</v>
      </c>
      <c r="I13" s="29"/>
      <c r="J13" s="14"/>
      <c r="K13" s="270">
        <v>960702</v>
      </c>
      <c r="L13" s="48"/>
      <c r="M13" s="48"/>
    </row>
    <row r="14" spans="2:12" ht="18">
      <c r="B14" s="31" t="s">
        <v>27</v>
      </c>
      <c r="H14" s="271">
        <v>6876</v>
      </c>
      <c r="I14" s="30"/>
      <c r="J14" s="14"/>
      <c r="K14" s="271">
        <v>7229</v>
      </c>
      <c r="L14" s="48"/>
    </row>
    <row r="15" spans="2:12" ht="18">
      <c r="B15" s="31" t="s">
        <v>123</v>
      </c>
      <c r="H15" s="271">
        <v>102582</v>
      </c>
      <c r="I15" s="30"/>
      <c r="J15" s="14"/>
      <c r="K15" s="271">
        <v>111838</v>
      </c>
      <c r="L15" s="48"/>
    </row>
    <row r="16" spans="2:12" ht="18">
      <c r="B16" s="31" t="s">
        <v>155</v>
      </c>
      <c r="H16" s="271">
        <v>60828</v>
      </c>
      <c r="I16" s="30"/>
      <c r="J16" s="14"/>
      <c r="K16" s="271">
        <v>53300</v>
      </c>
      <c r="L16" s="48"/>
    </row>
    <row r="17" spans="2:12" ht="18">
      <c r="B17" s="31" t="s">
        <v>122</v>
      </c>
      <c r="H17" s="271">
        <v>19100</v>
      </c>
      <c r="I17" s="30"/>
      <c r="J17" s="14"/>
      <c r="K17" s="271">
        <v>29466</v>
      </c>
      <c r="L17" s="48"/>
    </row>
    <row r="18" spans="2:12" ht="18">
      <c r="B18" s="31" t="s">
        <v>26</v>
      </c>
      <c r="H18" s="271">
        <v>83748</v>
      </c>
      <c r="I18" s="30"/>
      <c r="J18" s="14"/>
      <c r="K18" s="271">
        <v>74564</v>
      </c>
      <c r="L18" s="48"/>
    </row>
    <row r="19" spans="2:12" ht="18">
      <c r="B19" s="31" t="s">
        <v>120</v>
      </c>
      <c r="H19" s="271">
        <v>910</v>
      </c>
      <c r="I19" s="30"/>
      <c r="J19" s="14"/>
      <c r="K19" s="271">
        <v>539</v>
      </c>
      <c r="L19" s="48"/>
    </row>
    <row r="20" spans="2:12" ht="18">
      <c r="B20" s="31" t="s">
        <v>216</v>
      </c>
      <c r="H20" s="271">
        <v>3351</v>
      </c>
      <c r="I20" s="30"/>
      <c r="J20" s="14"/>
      <c r="K20" s="271">
        <v>2817</v>
      </c>
      <c r="L20" s="48"/>
    </row>
    <row r="21" spans="2:13" ht="17.25">
      <c r="B21" s="7" t="s">
        <v>156</v>
      </c>
      <c r="H21" s="272">
        <f>SUM(H13:H20)</f>
        <v>1286425</v>
      </c>
      <c r="I21" s="29"/>
      <c r="J21" s="14"/>
      <c r="K21" s="272">
        <f>SUM(K13:K20)</f>
        <v>1240455</v>
      </c>
      <c r="M21" s="48"/>
    </row>
    <row r="22" spans="10:11" ht="12.75">
      <c r="J22" s="14"/>
      <c r="K22" s="14"/>
    </row>
    <row r="23" spans="2:11" ht="20.25">
      <c r="B23" s="16" t="s">
        <v>28</v>
      </c>
      <c r="J23" s="14"/>
      <c r="K23" s="14"/>
    </row>
    <row r="24" spans="2:13" ht="17.25">
      <c r="B24" s="17" t="s">
        <v>29</v>
      </c>
      <c r="F24" s="18"/>
      <c r="G24" s="72" t="s">
        <v>349</v>
      </c>
      <c r="H24" s="270">
        <v>244041</v>
      </c>
      <c r="I24" s="30"/>
      <c r="J24" s="49" t="s">
        <v>291</v>
      </c>
      <c r="K24" s="270">
        <v>219363</v>
      </c>
      <c r="M24" s="48"/>
    </row>
    <row r="25" spans="2:13" ht="17.25">
      <c r="B25" s="17" t="s">
        <v>124</v>
      </c>
      <c r="G25" s="73"/>
      <c r="H25" s="271">
        <v>76492</v>
      </c>
      <c r="I25" s="30"/>
      <c r="J25" s="14"/>
      <c r="K25" s="271">
        <v>74168</v>
      </c>
      <c r="M25" s="18"/>
    </row>
    <row r="26" spans="2:13" ht="17.25">
      <c r="B26" s="17" t="s">
        <v>153</v>
      </c>
      <c r="G26" s="72" t="s">
        <v>348</v>
      </c>
      <c r="H26" s="271">
        <v>231415</v>
      </c>
      <c r="I26" s="30"/>
      <c r="J26" s="49" t="s">
        <v>292</v>
      </c>
      <c r="K26" s="271">
        <v>229631</v>
      </c>
      <c r="M26" s="48"/>
    </row>
    <row r="27" spans="2:13" ht="17.25">
      <c r="B27" s="17" t="s">
        <v>293</v>
      </c>
      <c r="F27" s="17"/>
      <c r="H27" s="271">
        <v>107028</v>
      </c>
      <c r="I27" s="30"/>
      <c r="J27" s="14"/>
      <c r="K27" s="271">
        <v>94805</v>
      </c>
      <c r="M27" s="229"/>
    </row>
    <row r="28" spans="2:11" ht="17.25">
      <c r="B28" s="17" t="s">
        <v>157</v>
      </c>
      <c r="F28" s="17"/>
      <c r="H28" s="271">
        <v>13229</v>
      </c>
      <c r="I28" s="30"/>
      <c r="J28" s="14"/>
      <c r="K28" s="271">
        <v>9007</v>
      </c>
    </row>
    <row r="29" spans="2:11" ht="17.25">
      <c r="B29" s="17" t="s">
        <v>158</v>
      </c>
      <c r="H29" s="273">
        <v>138776</v>
      </c>
      <c r="I29" s="30"/>
      <c r="J29" s="14"/>
      <c r="K29" s="273">
        <v>141101</v>
      </c>
    </row>
    <row r="30" spans="8:11" ht="12.75">
      <c r="H30" s="274">
        <f>SUM(H24:H29)</f>
        <v>810981</v>
      </c>
      <c r="I30" s="30"/>
      <c r="J30" s="14"/>
      <c r="K30" s="19">
        <f>SUM(K24:K29)</f>
        <v>768075</v>
      </c>
    </row>
    <row r="31" spans="2:11" ht="21" thickBot="1">
      <c r="B31" s="13" t="s">
        <v>125</v>
      </c>
      <c r="H31" s="275">
        <f>SUM(H30+H21)</f>
        <v>2097406</v>
      </c>
      <c r="I31" s="30"/>
      <c r="J31" s="14"/>
      <c r="K31" s="20">
        <f>SUM(K30+K21)</f>
        <v>2008530</v>
      </c>
    </row>
    <row r="32" spans="10:11" ht="13.5" thickTop="1">
      <c r="J32" s="14"/>
      <c r="K32" s="14"/>
    </row>
    <row r="33" spans="2:11" ht="17.25">
      <c r="B33" s="9"/>
      <c r="J33" s="14"/>
      <c r="K33" s="14"/>
    </row>
    <row r="34" spans="2:11" ht="21">
      <c r="B34" s="13" t="s">
        <v>126</v>
      </c>
      <c r="J34" s="14"/>
      <c r="K34" s="14"/>
    </row>
    <row r="35" spans="10:11" ht="12.75">
      <c r="J35" s="14"/>
      <c r="K35" s="14"/>
    </row>
    <row r="36" spans="2:11" ht="21">
      <c r="B36" s="13" t="s">
        <v>132</v>
      </c>
      <c r="J36" s="14"/>
      <c r="K36" s="14"/>
    </row>
    <row r="37" spans="2:11" ht="15">
      <c r="B37" s="21" t="s">
        <v>133</v>
      </c>
      <c r="H37" s="270">
        <v>208005</v>
      </c>
      <c r="I37" s="30"/>
      <c r="J37" s="14"/>
      <c r="K37" s="270">
        <v>208005</v>
      </c>
    </row>
    <row r="38" spans="2:11" ht="15">
      <c r="B38" s="21" t="s">
        <v>294</v>
      </c>
      <c r="H38" s="271">
        <v>113599</v>
      </c>
      <c r="I38" s="30"/>
      <c r="J38" s="14"/>
      <c r="K38" s="271">
        <v>113599</v>
      </c>
    </row>
    <row r="39" spans="2:11" ht="15">
      <c r="B39" s="21" t="s">
        <v>134</v>
      </c>
      <c r="H39" s="273">
        <v>601557</v>
      </c>
      <c r="I39" s="30"/>
      <c r="J39" s="14"/>
      <c r="K39" s="273">
        <v>569177</v>
      </c>
    </row>
    <row r="40" spans="2:11" ht="17.25">
      <c r="B40" s="9" t="s">
        <v>127</v>
      </c>
      <c r="H40" s="271">
        <f>SUM(H37:H39)</f>
        <v>923161</v>
      </c>
      <c r="I40" s="30"/>
      <c r="J40" s="14"/>
      <c r="K40" s="15">
        <f>SUM(K37:K39)</f>
        <v>890781</v>
      </c>
    </row>
    <row r="41" spans="2:11" ht="15">
      <c r="B41" s="21" t="s">
        <v>135</v>
      </c>
      <c r="H41" s="273">
        <v>69055</v>
      </c>
      <c r="I41" s="30"/>
      <c r="J41" s="14"/>
      <c r="K41" s="273">
        <v>68857</v>
      </c>
    </row>
    <row r="42" spans="2:11" ht="21">
      <c r="B42" s="13" t="s">
        <v>128</v>
      </c>
      <c r="H42" s="272">
        <f>SUM(H40:H41)</f>
        <v>992216</v>
      </c>
      <c r="I42" s="30"/>
      <c r="J42" s="14"/>
      <c r="K42" s="50">
        <f>SUM(K40:K41)</f>
        <v>959638</v>
      </c>
    </row>
    <row r="43" spans="10:11" ht="12.75">
      <c r="J43" s="14"/>
      <c r="K43" s="14"/>
    </row>
    <row r="44" spans="2:11" ht="21">
      <c r="B44" s="13" t="s">
        <v>129</v>
      </c>
      <c r="J44" s="14"/>
      <c r="K44" s="14"/>
    </row>
    <row r="45" spans="2:11" ht="15">
      <c r="B45" s="21" t="s">
        <v>194</v>
      </c>
      <c r="G45" s="276">
        <f>SUM(H45/H42)</f>
        <v>0.3832764236819402</v>
      </c>
      <c r="H45" s="270">
        <v>380293</v>
      </c>
      <c r="I45" s="30"/>
      <c r="J45" s="276">
        <f>SUM(K45/K42)</f>
        <v>0.47004599651118445</v>
      </c>
      <c r="K45" s="270">
        <v>451074</v>
      </c>
    </row>
    <row r="46" spans="2:11" ht="15">
      <c r="B46" s="21" t="s">
        <v>204</v>
      </c>
      <c r="G46" s="277"/>
      <c r="H46" s="271">
        <v>965</v>
      </c>
      <c r="I46" s="30"/>
      <c r="J46" s="277"/>
      <c r="K46" s="271">
        <v>769</v>
      </c>
    </row>
    <row r="47" spans="2:11" ht="15">
      <c r="B47" s="21" t="s">
        <v>136</v>
      </c>
      <c r="H47" s="273">
        <v>64266</v>
      </c>
      <c r="I47" s="30"/>
      <c r="J47" s="14"/>
      <c r="K47" s="273">
        <v>59791</v>
      </c>
    </row>
    <row r="48" spans="2:11" ht="14.25">
      <c r="B48" s="23"/>
      <c r="F48" s="24"/>
      <c r="G48" s="278"/>
      <c r="H48" s="272">
        <f>SUM(H45:H47)</f>
        <v>445524</v>
      </c>
      <c r="I48" s="30"/>
      <c r="J48" s="14"/>
      <c r="K48" s="22">
        <f>SUM(K45:K47)</f>
        <v>511634</v>
      </c>
    </row>
    <row r="49" spans="2:11" ht="13.5">
      <c r="B49" s="165"/>
      <c r="J49" s="14"/>
      <c r="K49" s="14"/>
    </row>
    <row r="50" spans="2:16" ht="20.25">
      <c r="B50" s="16" t="s">
        <v>30</v>
      </c>
      <c r="J50" s="14"/>
      <c r="K50" s="14"/>
      <c r="M50" s="48"/>
      <c r="P50" s="48"/>
    </row>
    <row r="51" spans="2:16" ht="15">
      <c r="B51" s="21" t="s">
        <v>137</v>
      </c>
      <c r="H51" s="270">
        <v>166697</v>
      </c>
      <c r="I51" s="30"/>
      <c r="J51" s="14"/>
      <c r="K51" s="270">
        <v>152536</v>
      </c>
      <c r="M51" s="48"/>
      <c r="P51" s="48"/>
    </row>
    <row r="52" spans="2:11" ht="15">
      <c r="B52" s="21" t="s">
        <v>138</v>
      </c>
      <c r="H52" s="271">
        <v>478863</v>
      </c>
      <c r="I52" s="30"/>
      <c r="J52" s="14"/>
      <c r="K52" s="271">
        <v>376679</v>
      </c>
    </row>
    <row r="53" spans="2:11" ht="15">
      <c r="B53" s="21" t="s">
        <v>139</v>
      </c>
      <c r="H53" s="273">
        <v>14106</v>
      </c>
      <c r="I53" s="30"/>
      <c r="J53" s="14"/>
      <c r="K53" s="273">
        <v>8043</v>
      </c>
    </row>
    <row r="54" spans="8:11" ht="12.75">
      <c r="H54" s="274">
        <f>SUM(H51:H53)</f>
        <v>659666</v>
      </c>
      <c r="I54" s="30"/>
      <c r="J54" s="14"/>
      <c r="K54" s="274">
        <f>SUM(K51:K53)</f>
        <v>537258</v>
      </c>
    </row>
    <row r="55" spans="2:11" ht="21">
      <c r="B55" s="13" t="s">
        <v>130</v>
      </c>
      <c r="H55" s="272">
        <f>SUM(H54+H48)</f>
        <v>1105190</v>
      </c>
      <c r="I55" s="30"/>
      <c r="J55" s="14"/>
      <c r="K55" s="22">
        <f>SUM(K54+K48)</f>
        <v>1048892</v>
      </c>
    </row>
    <row r="56" spans="2:11" ht="21" thickBot="1">
      <c r="B56" s="13" t="s">
        <v>131</v>
      </c>
      <c r="H56" s="279">
        <f>SUM(H55+H42)</f>
        <v>2097406</v>
      </c>
      <c r="I56" s="30"/>
      <c r="J56" s="14"/>
      <c r="K56" s="25">
        <f>SUM(K55+K42)</f>
        <v>2008530</v>
      </c>
    </row>
    <row r="57" spans="10:11" ht="13.5" thickTop="1">
      <c r="J57" s="14"/>
      <c r="K57" s="14"/>
    </row>
    <row r="58" spans="2:11" ht="12.75">
      <c r="B58" s="6" t="s">
        <v>119</v>
      </c>
      <c r="H58" s="280">
        <f>SUM(H40)/H59</f>
        <v>1.109541837936588</v>
      </c>
      <c r="I58" s="26"/>
      <c r="J58" s="14"/>
      <c r="K58" s="26">
        <f>SUM(K40)/K59</f>
        <v>1.0706450930524372</v>
      </c>
    </row>
    <row r="59" spans="2:11" ht="13.5" thickBot="1">
      <c r="B59" s="6" t="s">
        <v>171</v>
      </c>
      <c r="H59" s="275">
        <f>'Condensed IS-31.12.2013'!L43</f>
        <v>832020</v>
      </c>
      <c r="I59" s="281"/>
      <c r="J59" s="14"/>
      <c r="K59" s="275">
        <v>832004</v>
      </c>
    </row>
    <row r="60" spans="9:11" ht="13.5" thickTop="1">
      <c r="I60" s="268"/>
      <c r="J60" s="14"/>
      <c r="K60" s="268"/>
    </row>
    <row r="61" spans="8:11" ht="12.75">
      <c r="H61" s="268">
        <f>SUM(H31-H56)</f>
        <v>0</v>
      </c>
      <c r="I61" s="27"/>
      <c r="J61" s="14"/>
      <c r="K61" s="27">
        <f>SUM(K31-K56)</f>
        <v>0</v>
      </c>
    </row>
    <row r="62" ht="13.5">
      <c r="B62" s="28"/>
    </row>
    <row r="63" spans="8:11" ht="15" hidden="1">
      <c r="H63" s="282" t="e">
        <f>SUM(H41-#REF!)</f>
        <v>#REF!</v>
      </c>
      <c r="I63" s="283"/>
      <c r="J63" s="284"/>
      <c r="K63" s="284" t="e">
        <f>SUM(K41-#REF!)</f>
        <v>#REF!</v>
      </c>
    </row>
    <row r="65" ht="15">
      <c r="A65" s="8" t="s">
        <v>295</v>
      </c>
    </row>
    <row r="66" ht="15">
      <c r="A66" s="8" t="s">
        <v>150</v>
      </c>
    </row>
    <row r="67" spans="8:11" ht="13.5">
      <c r="H67" s="285"/>
      <c r="I67" s="286"/>
      <c r="J67" s="24"/>
      <c r="K67" s="287"/>
    </row>
  </sheetData>
  <sheetProtection/>
  <printOptions horizontalCentered="1"/>
  <pageMargins left="0.25" right="0.25" top="1" bottom="0.5" header="0.5" footer="0.5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PageLayoutView="0" workbookViewId="0" topLeftCell="A1">
      <pane xSplit="4" ySplit="4" topLeftCell="J38" activePane="bottomRight" state="frozen"/>
      <selection pane="topLeft" activeCell="L38" sqref="L38"/>
      <selection pane="topRight" activeCell="L38" sqref="L38"/>
      <selection pane="bottomLeft" activeCell="L38" sqref="L38"/>
      <selection pane="bottomRight" activeCell="A1" sqref="A1:O42"/>
    </sheetView>
  </sheetViews>
  <sheetFormatPr defaultColWidth="9.140625" defaultRowHeight="12.75"/>
  <cols>
    <col min="8" max="9" width="15.8515625" style="0" customWidth="1"/>
    <col min="10" max="10" width="16.00390625" style="0" customWidth="1"/>
  </cols>
  <sheetData>
    <row r="1" s="33" customFormat="1" ht="27">
      <c r="A1" s="32" t="s">
        <v>215</v>
      </c>
    </row>
    <row r="2" s="33" customFormat="1" ht="22.5">
      <c r="A2" s="34" t="s">
        <v>3</v>
      </c>
    </row>
    <row r="3" s="33" customFormat="1" ht="22.5">
      <c r="A3" s="35"/>
    </row>
    <row r="4" s="33" customFormat="1" ht="22.5">
      <c r="A4" s="34" t="s">
        <v>321</v>
      </c>
    </row>
    <row r="5" s="33" customFormat="1" ht="22.5">
      <c r="A5" s="35"/>
    </row>
    <row r="6" s="33" customFormat="1" ht="22.5">
      <c r="A6" s="35"/>
    </row>
    <row r="7" s="33" customFormat="1" ht="22.5">
      <c r="A7" s="36" t="s">
        <v>335</v>
      </c>
    </row>
    <row r="9" spans="1:7" s="37" customFormat="1" ht="18">
      <c r="A9" s="1"/>
      <c r="B9" s="1"/>
      <c r="C9" s="1"/>
      <c r="D9" s="1"/>
      <c r="E9" s="1"/>
      <c r="F9" s="1"/>
      <c r="G9" s="1"/>
    </row>
    <row r="10" spans="1:10" s="37" customFormat="1" ht="51.75">
      <c r="A10" s="1"/>
      <c r="B10" s="1"/>
      <c r="C10" s="1"/>
      <c r="D10" s="1"/>
      <c r="E10" s="1"/>
      <c r="F10" s="1"/>
      <c r="G10" s="1"/>
      <c r="H10" s="5" t="s">
        <v>308</v>
      </c>
      <c r="I10" s="5"/>
      <c r="J10" s="5" t="s">
        <v>255</v>
      </c>
    </row>
    <row r="11" spans="1:10" s="37" customFormat="1" ht="18">
      <c r="A11" s="1"/>
      <c r="B11" s="1"/>
      <c r="C11" s="1"/>
      <c r="D11" s="1"/>
      <c r="E11" s="1"/>
      <c r="F11" s="1"/>
      <c r="G11" s="1"/>
      <c r="H11" s="3" t="s">
        <v>2</v>
      </c>
      <c r="I11" s="3"/>
      <c r="J11" s="3" t="s">
        <v>2</v>
      </c>
    </row>
    <row r="12" spans="1:10" s="37" customFormat="1" ht="18">
      <c r="A12" s="1"/>
      <c r="B12" s="1"/>
      <c r="C12" s="1"/>
      <c r="D12" s="1"/>
      <c r="E12" s="1"/>
      <c r="F12" s="1"/>
      <c r="G12" s="1"/>
      <c r="H12" s="4"/>
      <c r="I12" s="4"/>
      <c r="J12" s="43"/>
    </row>
    <row r="13" spans="1:10" s="37" customFormat="1" ht="18">
      <c r="A13" s="52" t="s">
        <v>46</v>
      </c>
      <c r="B13" s="52"/>
      <c r="C13" s="52"/>
      <c r="D13" s="52"/>
      <c r="E13" s="52"/>
      <c r="F13" s="52"/>
      <c r="G13" s="52"/>
      <c r="H13" s="54">
        <f>'Condensed IS-31.12.2013'!L32</f>
        <v>156279.97059828273</v>
      </c>
      <c r="I13" s="53"/>
      <c r="J13" s="54">
        <v>130678</v>
      </c>
    </row>
    <row r="14" spans="1:10" s="37" customFormat="1" ht="18">
      <c r="A14" s="52"/>
      <c r="B14" s="52"/>
      <c r="C14" s="52"/>
      <c r="D14" s="52"/>
      <c r="E14" s="52"/>
      <c r="F14" s="52"/>
      <c r="G14" s="52"/>
      <c r="H14" s="53"/>
      <c r="I14" s="53"/>
      <c r="J14" s="53"/>
    </row>
    <row r="15" spans="1:10" s="37" customFormat="1" ht="18">
      <c r="A15" s="52" t="s">
        <v>229</v>
      </c>
      <c r="B15" s="52"/>
      <c r="C15" s="52"/>
      <c r="D15" s="52"/>
      <c r="E15" s="52"/>
      <c r="F15" s="52"/>
      <c r="G15" s="52"/>
      <c r="H15" s="53"/>
      <c r="I15" s="53"/>
      <c r="J15" s="53"/>
    </row>
    <row r="16" spans="1:10" s="37" customFormat="1" ht="18">
      <c r="A16" s="52"/>
      <c r="B16" s="52"/>
      <c r="C16" s="52"/>
      <c r="D16" s="52"/>
      <c r="E16" s="52"/>
      <c r="F16" s="52"/>
      <c r="G16" s="52"/>
      <c r="H16" s="53"/>
      <c r="I16" s="53"/>
      <c r="J16" s="53"/>
    </row>
    <row r="17" spans="1:10" s="37" customFormat="1" ht="18">
      <c r="A17" s="52"/>
      <c r="B17" s="52" t="s">
        <v>230</v>
      </c>
      <c r="C17" s="52"/>
      <c r="D17" s="52"/>
      <c r="E17" s="52"/>
      <c r="F17" s="52"/>
      <c r="G17" s="52"/>
      <c r="H17" s="54">
        <f>-'Condensed IS-31.12.2013'!L24</f>
        <v>57421</v>
      </c>
      <c r="I17" s="53"/>
      <c r="J17" s="54">
        <v>46624</v>
      </c>
    </row>
    <row r="18" spans="1:10" s="37" customFormat="1" ht="18">
      <c r="A18" s="52"/>
      <c r="B18" s="52" t="s">
        <v>231</v>
      </c>
      <c r="C18" s="52"/>
      <c r="D18" s="52"/>
      <c r="E18" s="52"/>
      <c r="F18" s="52"/>
      <c r="G18" s="52"/>
      <c r="H18" s="54">
        <v>71018</v>
      </c>
      <c r="I18" s="53"/>
      <c r="J18" s="54">
        <v>-60833</v>
      </c>
    </row>
    <row r="19" spans="1:10" s="37" customFormat="1" ht="18">
      <c r="A19" s="52"/>
      <c r="B19" s="52" t="s">
        <v>232</v>
      </c>
      <c r="C19" s="52"/>
      <c r="D19" s="52"/>
      <c r="E19" s="52"/>
      <c r="F19" s="52"/>
      <c r="G19" s="52"/>
      <c r="H19" s="54">
        <v>-24391</v>
      </c>
      <c r="I19" s="53"/>
      <c r="J19" s="54">
        <v>-15365</v>
      </c>
    </row>
    <row r="20" spans="1:10" s="37" customFormat="1" ht="18">
      <c r="A20" s="52"/>
      <c r="B20" s="52" t="s">
        <v>233</v>
      </c>
      <c r="C20" s="52"/>
      <c r="D20" s="52"/>
      <c r="E20" s="52"/>
      <c r="F20" s="52"/>
      <c r="G20" s="52"/>
      <c r="H20" s="55">
        <v>-11392</v>
      </c>
      <c r="I20" s="53"/>
      <c r="J20" s="55">
        <v>-5267</v>
      </c>
    </row>
    <row r="21" spans="1:10" s="37" customFormat="1" ht="18">
      <c r="A21" s="52" t="s">
        <v>151</v>
      </c>
      <c r="B21" s="52"/>
      <c r="C21" s="52"/>
      <c r="D21" s="52"/>
      <c r="E21" s="52"/>
      <c r="F21" s="52"/>
      <c r="G21" s="52"/>
      <c r="H21" s="56">
        <f>SUM(H13:H20)</f>
        <v>248935.97059828276</v>
      </c>
      <c r="I21" s="54"/>
      <c r="J21" s="56">
        <f>SUM(J13:J20)</f>
        <v>95837</v>
      </c>
    </row>
    <row r="22" spans="1:10" s="37" customFormat="1" ht="18">
      <c r="A22" s="52"/>
      <c r="B22" s="52"/>
      <c r="C22" s="52"/>
      <c r="D22" s="52"/>
      <c r="E22" s="52"/>
      <c r="F22" s="52"/>
      <c r="G22" s="52"/>
      <c r="H22" s="54"/>
      <c r="I22" s="57"/>
      <c r="J22" s="54"/>
    </row>
    <row r="23" spans="1:10" s="37" customFormat="1" ht="18">
      <c r="A23" s="52"/>
      <c r="B23" s="52" t="s">
        <v>234</v>
      </c>
      <c r="C23" s="52"/>
      <c r="D23" s="52"/>
      <c r="E23" s="52"/>
      <c r="F23" s="52"/>
      <c r="G23" s="52"/>
      <c r="H23" s="54">
        <v>-113976</v>
      </c>
      <c r="I23" s="57"/>
      <c r="J23" s="54">
        <v>-112856</v>
      </c>
    </row>
    <row r="24" spans="1:10" s="37" customFormat="1" ht="18">
      <c r="A24" s="52"/>
      <c r="B24" s="52" t="s">
        <v>233</v>
      </c>
      <c r="C24" s="52"/>
      <c r="D24" s="52"/>
      <c r="E24" s="52"/>
      <c r="F24" s="52"/>
      <c r="G24" s="52"/>
      <c r="H24" s="54">
        <v>13084</v>
      </c>
      <c r="I24" s="57"/>
      <c r="J24" s="54">
        <v>-1510</v>
      </c>
    </row>
    <row r="25" spans="1:10" s="37" customFormat="1" ht="18">
      <c r="A25" s="52" t="s">
        <v>152</v>
      </c>
      <c r="B25" s="52"/>
      <c r="C25" s="52"/>
      <c r="D25" s="52"/>
      <c r="E25" s="52"/>
      <c r="F25" s="52"/>
      <c r="G25" s="52"/>
      <c r="H25" s="58">
        <f>SUM(H23:H24)</f>
        <v>-100892</v>
      </c>
      <c r="I25" s="59"/>
      <c r="J25" s="58">
        <f>SUM(J23:J24)</f>
        <v>-114366</v>
      </c>
    </row>
    <row r="26" spans="1:13" s="37" customFormat="1" ht="18">
      <c r="A26" s="52"/>
      <c r="B26" s="52"/>
      <c r="C26" s="52"/>
      <c r="D26" s="52"/>
      <c r="E26" s="52"/>
      <c r="F26" s="52"/>
      <c r="G26" s="52"/>
      <c r="H26" s="54"/>
      <c r="I26" s="59"/>
      <c r="J26" s="54"/>
      <c r="M26" s="44"/>
    </row>
    <row r="27" spans="1:10" ht="18">
      <c r="A27" s="52"/>
      <c r="B27" s="52"/>
      <c r="C27" s="52"/>
      <c r="D27" s="52"/>
      <c r="E27" s="52"/>
      <c r="F27" s="52"/>
      <c r="G27" s="52"/>
      <c r="H27" s="54"/>
      <c r="I27" s="59"/>
      <c r="J27" s="54"/>
    </row>
    <row r="28" spans="1:10" ht="18">
      <c r="A28" s="52"/>
      <c r="B28" s="52" t="s">
        <v>235</v>
      </c>
      <c r="C28" s="52"/>
      <c r="D28" s="52"/>
      <c r="E28" s="52"/>
      <c r="F28" s="52"/>
      <c r="G28" s="52"/>
      <c r="H28" s="54">
        <v>-118081</v>
      </c>
      <c r="I28" s="60"/>
      <c r="J28" s="54">
        <v>50777</v>
      </c>
    </row>
    <row r="29" spans="1:10" ht="18">
      <c r="A29" s="52"/>
      <c r="B29" s="52" t="s">
        <v>257</v>
      </c>
      <c r="C29" s="52"/>
      <c r="D29" s="52"/>
      <c r="E29" s="52"/>
      <c r="F29" s="52"/>
      <c r="G29" s="52"/>
      <c r="H29" s="54">
        <v>-8630</v>
      </c>
      <c r="I29" s="60"/>
      <c r="J29" s="54">
        <v>-3455</v>
      </c>
    </row>
    <row r="30" spans="1:10" ht="18">
      <c r="A30" s="52"/>
      <c r="B30" s="52" t="s">
        <v>258</v>
      </c>
      <c r="C30" s="52"/>
      <c r="D30" s="52"/>
      <c r="E30" s="52"/>
      <c r="F30" s="52"/>
      <c r="G30" s="52"/>
      <c r="H30" s="54">
        <v>-37441</v>
      </c>
      <c r="I30" s="60"/>
      <c r="J30" s="54">
        <v>-37451</v>
      </c>
    </row>
    <row r="31" spans="1:10" ht="18">
      <c r="A31" s="52"/>
      <c r="B31" s="52" t="s">
        <v>233</v>
      </c>
      <c r="C31" s="52"/>
      <c r="D31" s="52"/>
      <c r="E31" s="52"/>
      <c r="F31" s="52"/>
      <c r="G31" s="52"/>
      <c r="H31" s="54">
        <v>4202</v>
      </c>
      <c r="I31" s="59"/>
      <c r="J31" s="54">
        <v>2</v>
      </c>
    </row>
    <row r="32" spans="1:10" ht="18">
      <c r="A32" s="52" t="s">
        <v>236</v>
      </c>
      <c r="B32" s="52"/>
      <c r="C32" s="52"/>
      <c r="D32" s="52"/>
      <c r="E32" s="52"/>
      <c r="F32" s="52"/>
      <c r="G32" s="52"/>
      <c r="H32" s="58">
        <f>SUM(H27:H31)</f>
        <v>-159950</v>
      </c>
      <c r="I32" s="61"/>
      <c r="J32" s="58">
        <f>SUM(J27:J31)</f>
        <v>9873</v>
      </c>
    </row>
    <row r="33" spans="1:13" ht="19.5">
      <c r="A33" s="52" t="s">
        <v>237</v>
      </c>
      <c r="B33" s="52"/>
      <c r="C33" s="52"/>
      <c r="D33" s="52"/>
      <c r="E33" s="52"/>
      <c r="F33" s="52"/>
      <c r="G33" s="52"/>
      <c r="H33" s="377">
        <f>SUM(H21+H25+H32)</f>
        <v>-11906.029401717242</v>
      </c>
      <c r="I33" s="61"/>
      <c r="J33" s="377">
        <f>SUM(J21+J25+J32)</f>
        <v>-8656</v>
      </c>
      <c r="M33" s="2"/>
    </row>
    <row r="34" spans="1:10" ht="18">
      <c r="A34" s="52"/>
      <c r="B34" s="52"/>
      <c r="C34" s="52"/>
      <c r="D34" s="52"/>
      <c r="E34" s="52"/>
      <c r="F34" s="52"/>
      <c r="G34" s="52"/>
      <c r="H34" s="54"/>
      <c r="I34" s="61"/>
      <c r="J34" s="54"/>
    </row>
    <row r="35" spans="1:10" ht="18">
      <c r="A35" s="52" t="s">
        <v>319</v>
      </c>
      <c r="B35" s="52"/>
      <c r="C35" s="52"/>
      <c r="D35" s="52"/>
      <c r="E35" s="52"/>
      <c r="F35" s="52"/>
      <c r="G35" s="52"/>
      <c r="H35" s="54">
        <v>129363</v>
      </c>
      <c r="I35" s="61"/>
      <c r="J35" s="54">
        <v>87642</v>
      </c>
    </row>
    <row r="36" spans="1:10" ht="18">
      <c r="A36" s="52"/>
      <c r="B36" s="52"/>
      <c r="C36" s="52"/>
      <c r="D36" s="52"/>
      <c r="E36" s="52"/>
      <c r="F36" s="52"/>
      <c r="G36" s="52"/>
      <c r="H36" s="54"/>
      <c r="I36" s="61"/>
      <c r="J36" s="54"/>
    </row>
    <row r="37" spans="1:10" ht="18" thickBot="1">
      <c r="A37" s="52" t="s">
        <v>363</v>
      </c>
      <c r="B37" s="52"/>
      <c r="C37" s="52"/>
      <c r="D37" s="52"/>
      <c r="E37" s="52"/>
      <c r="F37" s="52"/>
      <c r="G37" s="52"/>
      <c r="H37" s="62">
        <f>SUM(H33:H36)</f>
        <v>117456.97059828276</v>
      </c>
      <c r="I37" s="61"/>
      <c r="J37" s="62">
        <f>SUM(J33:J36)</f>
        <v>78986</v>
      </c>
    </row>
    <row r="38" spans="1:10" ht="18" thickTop="1">
      <c r="A38" s="52"/>
      <c r="B38" s="52"/>
      <c r="C38" s="52"/>
      <c r="D38" s="52"/>
      <c r="E38" s="52"/>
      <c r="F38" s="52"/>
      <c r="G38" s="52"/>
      <c r="H38" s="63"/>
      <c r="I38" s="64"/>
      <c r="J38" s="63"/>
    </row>
    <row r="39" spans="1:10" ht="18">
      <c r="A39" s="52"/>
      <c r="B39" s="52"/>
      <c r="C39" s="52"/>
      <c r="D39" s="52"/>
      <c r="E39" s="52"/>
      <c r="F39" s="52"/>
      <c r="G39" s="52"/>
      <c r="H39" s="65"/>
      <c r="I39" s="65"/>
      <c r="J39" s="63"/>
    </row>
    <row r="40" spans="1:10" ht="12.75">
      <c r="A40" s="51"/>
      <c r="B40" s="51"/>
      <c r="C40" s="51"/>
      <c r="D40" s="51"/>
      <c r="E40" s="51"/>
      <c r="F40" s="51"/>
      <c r="G40" s="51"/>
      <c r="H40" s="66"/>
      <c r="I40" s="66"/>
      <c r="J40" s="51"/>
    </row>
    <row r="41" spans="1:10" ht="15">
      <c r="A41" s="67" t="s">
        <v>309</v>
      </c>
      <c r="B41" s="51"/>
      <c r="C41" s="51"/>
      <c r="D41" s="51"/>
      <c r="E41" s="51"/>
      <c r="F41" s="51"/>
      <c r="G41" s="51"/>
      <c r="H41" s="51"/>
      <c r="I41" s="51"/>
      <c r="J41" s="51"/>
    </row>
    <row r="42" spans="1:10" ht="15">
      <c r="A42" s="67" t="s">
        <v>205</v>
      </c>
      <c r="B42" s="51"/>
      <c r="C42" s="51"/>
      <c r="D42" s="51"/>
      <c r="E42" s="51"/>
      <c r="F42" s="51"/>
      <c r="G42" s="51"/>
      <c r="H42" s="51"/>
      <c r="I42" s="51"/>
      <c r="J42" s="51"/>
    </row>
  </sheetData>
  <sheetProtection/>
  <printOptions horizontalCentered="1"/>
  <pageMargins left="0.5" right="0" top="1" bottom="1" header="0.5" footer="0.5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="75" zoomScaleNormal="75" zoomScalePageLayoutView="0" workbookViewId="0" topLeftCell="A1">
      <selection activeCell="A1" sqref="A1:M55"/>
    </sheetView>
  </sheetViews>
  <sheetFormatPr defaultColWidth="9.140625" defaultRowHeight="12.75"/>
  <cols>
    <col min="1" max="3" width="9.140625" style="364" customWidth="1"/>
    <col min="4" max="4" width="26.57421875" style="364" customWidth="1"/>
    <col min="5" max="5" width="19.8515625" style="364" customWidth="1"/>
    <col min="6" max="6" width="18.28125" style="364" customWidth="1"/>
    <col min="7" max="7" width="19.00390625" style="364" customWidth="1"/>
    <col min="8" max="8" width="25.140625" style="364" customWidth="1"/>
    <col min="9" max="9" width="25.28125" style="364" customWidth="1"/>
    <col min="10" max="10" width="18.421875" style="364" bestFit="1" customWidth="1"/>
    <col min="11" max="11" width="19.140625" style="366" customWidth="1"/>
    <col min="12" max="12" width="14.00390625" style="364" customWidth="1"/>
    <col min="13" max="13" width="17.140625" style="366" bestFit="1" customWidth="1"/>
    <col min="14" max="16384" width="9.140625" style="364" customWidth="1"/>
  </cols>
  <sheetData>
    <row r="1" spans="1:13" s="335" customFormat="1" ht="27">
      <c r="A1" s="334" t="s">
        <v>215</v>
      </c>
      <c r="K1" s="336"/>
      <c r="M1" s="336"/>
    </row>
    <row r="2" spans="1:13" s="335" customFormat="1" ht="22.5">
      <c r="A2" s="336" t="s">
        <v>3</v>
      </c>
      <c r="K2" s="336"/>
      <c r="M2" s="336"/>
    </row>
    <row r="3" spans="11:13" s="335" customFormat="1" ht="22.5">
      <c r="K3" s="336"/>
      <c r="M3" s="336"/>
    </row>
    <row r="4" spans="1:13" s="335" customFormat="1" ht="22.5">
      <c r="A4" s="336" t="s">
        <v>321</v>
      </c>
      <c r="K4" s="336"/>
      <c r="M4" s="336"/>
    </row>
    <row r="5" spans="11:13" s="335" customFormat="1" ht="22.5">
      <c r="K5" s="336"/>
      <c r="M5" s="336"/>
    </row>
    <row r="6" spans="11:13" s="335" customFormat="1" ht="22.5">
      <c r="K6" s="336"/>
      <c r="M6" s="336"/>
    </row>
    <row r="7" spans="1:13" s="335" customFormat="1" ht="22.5">
      <c r="A7" s="337" t="s">
        <v>331</v>
      </c>
      <c r="K7" s="336"/>
      <c r="M7" s="336"/>
    </row>
    <row r="8" spans="1:13" s="335" customFormat="1" ht="22.5">
      <c r="A8" s="337"/>
      <c r="K8" s="336"/>
      <c r="M8" s="336"/>
    </row>
    <row r="9" spans="5:13" s="338" customFormat="1" ht="33.75" customHeight="1">
      <c r="E9" s="339"/>
      <c r="F9" s="339"/>
      <c r="G9" s="340" t="s">
        <v>211</v>
      </c>
      <c r="H9" s="339"/>
      <c r="I9" s="339"/>
      <c r="J9" s="341" t="s">
        <v>212</v>
      </c>
      <c r="K9" s="342"/>
      <c r="M9" s="342"/>
    </row>
    <row r="10" spans="5:13" s="338" customFormat="1" ht="87">
      <c r="E10" s="343" t="s">
        <v>149</v>
      </c>
      <c r="F10" s="343" t="s">
        <v>169</v>
      </c>
      <c r="G10" s="343" t="s">
        <v>168</v>
      </c>
      <c r="H10" s="343" t="s">
        <v>227</v>
      </c>
      <c r="I10" s="343" t="s">
        <v>170</v>
      </c>
      <c r="J10" s="343" t="s">
        <v>148</v>
      </c>
      <c r="K10" s="344" t="s">
        <v>147</v>
      </c>
      <c r="L10" s="343" t="s">
        <v>228</v>
      </c>
      <c r="M10" s="345" t="s">
        <v>128</v>
      </c>
    </row>
    <row r="11" spans="5:13" s="338" customFormat="1" ht="17.25">
      <c r="E11" s="346"/>
      <c r="F11" s="346"/>
      <c r="G11" s="346"/>
      <c r="H11" s="346"/>
      <c r="I11" s="346"/>
      <c r="J11" s="346"/>
      <c r="K11" s="347"/>
      <c r="M11" s="342"/>
    </row>
    <row r="12" spans="11:13" s="338" customFormat="1" ht="17.25">
      <c r="K12" s="342"/>
      <c r="M12" s="342"/>
    </row>
    <row r="13" spans="11:13" s="338" customFormat="1" ht="17.25">
      <c r="K13" s="342"/>
      <c r="M13" s="342"/>
    </row>
    <row r="14" spans="1:13" s="338" customFormat="1" ht="17.25">
      <c r="A14" s="342" t="s">
        <v>383</v>
      </c>
      <c r="E14" s="346" t="s">
        <v>2</v>
      </c>
      <c r="F14" s="346" t="s">
        <v>2</v>
      </c>
      <c r="G14" s="346" t="s">
        <v>2</v>
      </c>
      <c r="H14" s="346" t="s">
        <v>2</v>
      </c>
      <c r="I14" s="346" t="s">
        <v>2</v>
      </c>
      <c r="J14" s="346" t="s">
        <v>2</v>
      </c>
      <c r="K14" s="347" t="s">
        <v>2</v>
      </c>
      <c r="L14" s="346" t="s">
        <v>2</v>
      </c>
      <c r="M14" s="347" t="s">
        <v>2</v>
      </c>
    </row>
    <row r="15" spans="1:13" s="338" customFormat="1" ht="17.25">
      <c r="A15" s="338" t="s">
        <v>317</v>
      </c>
      <c r="E15" s="348">
        <v>208005</v>
      </c>
      <c r="F15" s="349">
        <v>113599</v>
      </c>
      <c r="G15" s="350">
        <v>0</v>
      </c>
      <c r="H15" s="350">
        <v>-4</v>
      </c>
      <c r="I15" s="350">
        <v>-32279</v>
      </c>
      <c r="J15" s="349">
        <v>601460</v>
      </c>
      <c r="K15" s="351">
        <f>SUM(E15:J15)</f>
        <v>890781</v>
      </c>
      <c r="L15" s="350">
        <v>68857</v>
      </c>
      <c r="M15" s="351">
        <f>SUM(K15:L15)</f>
        <v>959638</v>
      </c>
    </row>
    <row r="16" spans="5:13" s="338" customFormat="1" ht="17.25">
      <c r="E16" s="348"/>
      <c r="F16" s="349"/>
      <c r="G16" s="350"/>
      <c r="H16" s="350"/>
      <c r="I16" s="350"/>
      <c r="J16" s="349"/>
      <c r="K16" s="351"/>
      <c r="L16" s="350"/>
      <c r="M16" s="351">
        <f>SUM(K16:L16)</f>
        <v>0</v>
      </c>
    </row>
    <row r="17" spans="5:13" s="338" customFormat="1" ht="17.25">
      <c r="E17" s="349"/>
      <c r="J17" s="352"/>
      <c r="K17" s="353"/>
      <c r="M17" s="342"/>
    </row>
    <row r="18" spans="11:13" s="338" customFormat="1" ht="17.25">
      <c r="K18" s="353"/>
      <c r="M18" s="342"/>
    </row>
    <row r="19" spans="1:13" s="338" customFormat="1" ht="17.25">
      <c r="A19" s="338" t="s">
        <v>206</v>
      </c>
      <c r="E19" s="354"/>
      <c r="H19" s="350">
        <v>1173</v>
      </c>
      <c r="I19" s="350">
        <v>-52671</v>
      </c>
      <c r="J19" s="349">
        <v>121319</v>
      </c>
      <c r="K19" s="353">
        <f>SUM(H19:J19)</f>
        <v>69821</v>
      </c>
      <c r="L19" s="355">
        <f>SUM('Condensed SCI-31.12.2013'!L37)</f>
        <v>4626</v>
      </c>
      <c r="M19" s="351">
        <f>SUM(K19:L19)</f>
        <v>74447</v>
      </c>
    </row>
    <row r="20" spans="1:13" s="338" customFormat="1" ht="17.25">
      <c r="A20" s="338" t="s">
        <v>256</v>
      </c>
      <c r="E20" s="349"/>
      <c r="F20" s="350"/>
      <c r="G20" s="350"/>
      <c r="H20" s="350"/>
      <c r="I20" s="356"/>
      <c r="J20" s="350">
        <v>-37441</v>
      </c>
      <c r="K20" s="353">
        <f>SUM(H20:J20)</f>
        <v>-37441</v>
      </c>
      <c r="L20" s="350">
        <v>-8630</v>
      </c>
      <c r="M20" s="353">
        <f>SUM(K20:L20)</f>
        <v>-46071</v>
      </c>
    </row>
    <row r="21" spans="1:13" s="338" customFormat="1" ht="17.25">
      <c r="A21" s="338" t="s">
        <v>318</v>
      </c>
      <c r="E21" s="349"/>
      <c r="F21" s="350"/>
      <c r="G21" s="350"/>
      <c r="H21" s="350"/>
      <c r="I21" s="356"/>
      <c r="J21" s="350"/>
      <c r="K21" s="353"/>
      <c r="L21" s="350">
        <v>4202</v>
      </c>
      <c r="M21" s="353">
        <f>SUM(K21:L21)</f>
        <v>4202</v>
      </c>
    </row>
    <row r="22" spans="5:13" s="338" customFormat="1" ht="17.25">
      <c r="E22" s="349"/>
      <c r="F22" s="350"/>
      <c r="G22" s="350"/>
      <c r="H22" s="350"/>
      <c r="I22" s="350"/>
      <c r="J22" s="352"/>
      <c r="K22" s="357"/>
      <c r="L22" s="350"/>
      <c r="M22" s="357"/>
    </row>
    <row r="23" spans="11:13" s="338" customFormat="1" ht="17.25">
      <c r="K23" s="351"/>
      <c r="M23" s="342"/>
    </row>
    <row r="24" spans="1:13" s="338" customFormat="1" ht="18" thickBot="1">
      <c r="A24" s="342" t="s">
        <v>329</v>
      </c>
      <c r="B24" s="358"/>
      <c r="E24" s="359">
        <f>SUM(E15:E23)</f>
        <v>208005</v>
      </c>
      <c r="F24" s="359">
        <f aca="true" t="shared" si="0" ref="F24:M24">SUM(F15:F23)</f>
        <v>113599</v>
      </c>
      <c r="G24" s="359">
        <f t="shared" si="0"/>
        <v>0</v>
      </c>
      <c r="H24" s="359">
        <f t="shared" si="0"/>
        <v>1169</v>
      </c>
      <c r="I24" s="359">
        <f t="shared" si="0"/>
        <v>-84950</v>
      </c>
      <c r="J24" s="359">
        <f t="shared" si="0"/>
        <v>685338</v>
      </c>
      <c r="K24" s="359">
        <f t="shared" si="0"/>
        <v>923161</v>
      </c>
      <c r="L24" s="359">
        <f t="shared" si="0"/>
        <v>69055</v>
      </c>
      <c r="M24" s="359">
        <f t="shared" si="0"/>
        <v>992216</v>
      </c>
    </row>
    <row r="25" spans="8:13" s="338" customFormat="1" ht="18" thickTop="1">
      <c r="H25" s="360"/>
      <c r="I25" s="360"/>
      <c r="K25" s="342"/>
      <c r="L25" s="356"/>
      <c r="M25" s="361"/>
    </row>
    <row r="26" spans="10:13" s="338" customFormat="1" ht="17.25" hidden="1">
      <c r="J26" s="362"/>
      <c r="K26" s="342"/>
      <c r="L26" s="350"/>
      <c r="M26" s="357"/>
    </row>
    <row r="27" spans="10:13" s="338" customFormat="1" ht="17.25" hidden="1">
      <c r="J27" s="360"/>
      <c r="K27" s="342"/>
      <c r="L27" s="354"/>
      <c r="M27" s="363"/>
    </row>
    <row r="28" spans="10:13" s="338" customFormat="1" ht="17.25" hidden="1">
      <c r="J28" s="356"/>
      <c r="K28" s="361"/>
      <c r="L28" s="356"/>
      <c r="M28" s="361"/>
    </row>
    <row r="29" spans="8:13" ht="21" customHeight="1">
      <c r="H29" s="365"/>
      <c r="I29" s="365"/>
      <c r="J29" s="365"/>
      <c r="L29" s="365"/>
      <c r="M29" s="367"/>
    </row>
    <row r="30" spans="8:13" ht="21" customHeight="1">
      <c r="H30" s="365"/>
      <c r="I30" s="365"/>
      <c r="J30" s="365"/>
      <c r="K30" s="365"/>
      <c r="L30" s="365"/>
      <c r="M30" s="365"/>
    </row>
    <row r="31" spans="8:13" ht="21" customHeight="1">
      <c r="H31" s="365"/>
      <c r="I31" s="365"/>
      <c r="J31" s="365"/>
      <c r="L31" s="365"/>
      <c r="M31" s="367"/>
    </row>
    <row r="32" spans="1:13" s="335" customFormat="1" ht="22.5">
      <c r="A32" s="337" t="s">
        <v>332</v>
      </c>
      <c r="K32" s="336"/>
      <c r="M32" s="336"/>
    </row>
    <row r="33" spans="1:13" s="335" customFormat="1" ht="22.5">
      <c r="A33" s="337"/>
      <c r="K33" s="336"/>
      <c r="M33" s="336"/>
    </row>
    <row r="34" spans="5:13" s="338" customFormat="1" ht="33.75" customHeight="1">
      <c r="E34" s="339"/>
      <c r="F34" s="339"/>
      <c r="G34" s="340" t="s">
        <v>211</v>
      </c>
      <c r="H34" s="339"/>
      <c r="I34" s="339"/>
      <c r="J34" s="341" t="s">
        <v>212</v>
      </c>
      <c r="K34" s="342"/>
      <c r="M34" s="342"/>
    </row>
    <row r="35" spans="5:13" s="338" customFormat="1" ht="87">
      <c r="E35" s="343" t="s">
        <v>149</v>
      </c>
      <c r="F35" s="343" t="s">
        <v>169</v>
      </c>
      <c r="G35" s="343" t="s">
        <v>168</v>
      </c>
      <c r="H35" s="343" t="s">
        <v>227</v>
      </c>
      <c r="I35" s="343" t="s">
        <v>170</v>
      </c>
      <c r="J35" s="343" t="s">
        <v>148</v>
      </c>
      <c r="K35" s="344" t="s">
        <v>147</v>
      </c>
      <c r="L35" s="343" t="s">
        <v>228</v>
      </c>
      <c r="M35" s="345" t="s">
        <v>128</v>
      </c>
    </row>
    <row r="36" spans="5:13" s="338" customFormat="1" ht="17.25">
      <c r="E36" s="346"/>
      <c r="F36" s="346"/>
      <c r="G36" s="346"/>
      <c r="H36" s="346"/>
      <c r="I36" s="346"/>
      <c r="J36" s="346"/>
      <c r="K36" s="347"/>
      <c r="M36" s="342"/>
    </row>
    <row r="37" spans="11:13" s="338" customFormat="1" ht="17.25">
      <c r="K37" s="342"/>
      <c r="M37" s="342"/>
    </row>
    <row r="38" spans="11:13" s="338" customFormat="1" ht="17.25">
      <c r="K38" s="342"/>
      <c r="M38" s="342"/>
    </row>
    <row r="39" spans="1:13" s="338" customFormat="1" ht="17.25">
      <c r="A39" s="342" t="s">
        <v>333</v>
      </c>
      <c r="E39" s="346" t="s">
        <v>2</v>
      </c>
      <c r="F39" s="346" t="s">
        <v>2</v>
      </c>
      <c r="G39" s="346" t="s">
        <v>2</v>
      </c>
      <c r="H39" s="346" t="s">
        <v>2</v>
      </c>
      <c r="I39" s="346" t="s">
        <v>2</v>
      </c>
      <c r="J39" s="346" t="s">
        <v>2</v>
      </c>
      <c r="K39" s="347" t="s">
        <v>2</v>
      </c>
      <c r="L39" s="346" t="s">
        <v>2</v>
      </c>
      <c r="M39" s="347" t="s">
        <v>2</v>
      </c>
    </row>
    <row r="40" spans="1:13" s="338" customFormat="1" ht="17.25">
      <c r="A40" s="338" t="s">
        <v>330</v>
      </c>
      <c r="E40" s="348">
        <v>208000</v>
      </c>
      <c r="F40" s="349">
        <v>113544</v>
      </c>
      <c r="G40" s="350">
        <v>0</v>
      </c>
      <c r="H40" s="350">
        <v>-574</v>
      </c>
      <c r="I40" s="350">
        <v>-17101</v>
      </c>
      <c r="J40" s="349">
        <v>507727</v>
      </c>
      <c r="K40" s="351">
        <f>SUM(E40:J40)</f>
        <v>811596</v>
      </c>
      <c r="L40" s="350">
        <v>68438</v>
      </c>
      <c r="M40" s="351">
        <f>SUM(K40:L40)</f>
        <v>880034</v>
      </c>
    </row>
    <row r="41" spans="5:13" s="338" customFormat="1" ht="17.25">
      <c r="E41" s="348"/>
      <c r="F41" s="349"/>
      <c r="G41" s="350"/>
      <c r="H41" s="350"/>
      <c r="I41" s="350"/>
      <c r="J41" s="349"/>
      <c r="K41" s="351"/>
      <c r="L41" s="350"/>
      <c r="M41" s="351"/>
    </row>
    <row r="42" spans="5:13" s="338" customFormat="1" ht="17.25">
      <c r="E42" s="349"/>
      <c r="J42" s="352"/>
      <c r="K42" s="351"/>
      <c r="M42" s="351"/>
    </row>
    <row r="43" spans="1:13" s="338" customFormat="1" ht="17.25">
      <c r="A43" s="338" t="s">
        <v>364</v>
      </c>
      <c r="E43" s="378">
        <v>1</v>
      </c>
      <c r="F43" s="378">
        <v>1</v>
      </c>
      <c r="K43" s="351">
        <f>SUM(E43:J43)</f>
        <v>2</v>
      </c>
      <c r="M43" s="351">
        <f>SUM(K43:L43)</f>
        <v>2</v>
      </c>
    </row>
    <row r="44" spans="1:13" s="338" customFormat="1" ht="17.25">
      <c r="A44" s="338" t="s">
        <v>206</v>
      </c>
      <c r="E44" s="354"/>
      <c r="H44" s="350">
        <v>640</v>
      </c>
      <c r="I44" s="350">
        <v>-16198</v>
      </c>
      <c r="J44" s="349">
        <v>99715.22273233985</v>
      </c>
      <c r="K44" s="351">
        <f>SUM(E44:J44)</f>
        <v>84157.22273233985</v>
      </c>
      <c r="L44" s="355">
        <v>5557</v>
      </c>
      <c r="M44" s="351">
        <f>SUM(K44:L44)</f>
        <v>89714.22273233985</v>
      </c>
    </row>
    <row r="45" spans="1:13" s="338" customFormat="1" ht="17.25">
      <c r="A45" s="338" t="s">
        <v>256</v>
      </c>
      <c r="E45" s="349"/>
      <c r="F45" s="350"/>
      <c r="G45" s="350"/>
      <c r="H45" s="350"/>
      <c r="I45" s="356"/>
      <c r="J45" s="350">
        <v>-37451</v>
      </c>
      <c r="K45" s="379">
        <f>SUM(E45:J45)</f>
        <v>-37451</v>
      </c>
      <c r="L45" s="350">
        <v>-3455</v>
      </c>
      <c r="M45" s="379">
        <f>SUM(K45:L45)</f>
        <v>-40906</v>
      </c>
    </row>
    <row r="46" spans="1:13" s="338" customFormat="1" ht="17.25">
      <c r="A46" s="338" t="s">
        <v>318</v>
      </c>
      <c r="E46" s="349"/>
      <c r="F46" s="350"/>
      <c r="G46" s="350"/>
      <c r="H46" s="350"/>
      <c r="I46" s="356"/>
      <c r="J46" s="350"/>
      <c r="K46" s="351">
        <f>SUM(E46:J46)</f>
        <v>0</v>
      </c>
      <c r="L46" s="350"/>
      <c r="M46" s="351">
        <f>SUM(K46:L46)</f>
        <v>0</v>
      </c>
    </row>
    <row r="47" spans="5:13" s="338" customFormat="1" ht="17.25">
      <c r="E47" s="349"/>
      <c r="F47" s="350"/>
      <c r="G47" s="350"/>
      <c r="H47" s="350"/>
      <c r="I47" s="350"/>
      <c r="J47" s="352"/>
      <c r="K47" s="351">
        <f>SUM(E47:J47)</f>
        <v>0</v>
      </c>
      <c r="L47" s="350"/>
      <c r="M47" s="351">
        <f>SUM(K47:L47)</f>
        <v>0</v>
      </c>
    </row>
    <row r="48" spans="11:13" s="338" customFormat="1" ht="17.25">
      <c r="K48" s="351"/>
      <c r="M48" s="342"/>
    </row>
    <row r="49" spans="1:13" s="338" customFormat="1" ht="18" thickBot="1">
      <c r="A49" s="342" t="s">
        <v>334</v>
      </c>
      <c r="B49" s="358"/>
      <c r="E49" s="359">
        <f>SUM(E40:E48)</f>
        <v>208001</v>
      </c>
      <c r="F49" s="359">
        <f aca="true" t="shared" si="1" ref="F49:M49">SUM(F40:F48)</f>
        <v>113545</v>
      </c>
      <c r="G49" s="359">
        <f t="shared" si="1"/>
        <v>0</v>
      </c>
      <c r="H49" s="359">
        <f t="shared" si="1"/>
        <v>66</v>
      </c>
      <c r="I49" s="359">
        <f t="shared" si="1"/>
        <v>-33299</v>
      </c>
      <c r="J49" s="359">
        <f t="shared" si="1"/>
        <v>569991.2227323399</v>
      </c>
      <c r="K49" s="359">
        <f t="shared" si="1"/>
        <v>858304.2227323399</v>
      </c>
      <c r="L49" s="359">
        <f t="shared" si="1"/>
        <v>70540</v>
      </c>
      <c r="M49" s="359">
        <f t="shared" si="1"/>
        <v>928844.2227323399</v>
      </c>
    </row>
    <row r="50" spans="8:13" ht="13.5" thickTop="1">
      <c r="H50" s="365"/>
      <c r="I50" s="365"/>
      <c r="J50" s="365"/>
      <c r="L50" s="365"/>
      <c r="M50" s="367"/>
    </row>
    <row r="51" spans="8:13" ht="12.75">
      <c r="H51" s="365"/>
      <c r="I51" s="365"/>
      <c r="J51" s="365"/>
      <c r="L51" s="365"/>
      <c r="M51" s="367"/>
    </row>
    <row r="52" spans="8:13" ht="12.75">
      <c r="H52" s="365"/>
      <c r="I52" s="365"/>
      <c r="J52" s="365"/>
      <c r="K52" s="365"/>
      <c r="L52" s="365"/>
      <c r="M52" s="365"/>
    </row>
    <row r="53" ht="15">
      <c r="A53" s="368" t="s">
        <v>307</v>
      </c>
    </row>
    <row r="54" ht="15">
      <c r="A54" s="368" t="s">
        <v>150</v>
      </c>
    </row>
    <row r="55" ht="13.5">
      <c r="A55" s="369"/>
    </row>
  </sheetData>
  <sheetProtection/>
  <printOptions horizontalCentered="1"/>
  <pageMargins left="0" right="0" top="0.5" bottom="0.25" header="0.5" footer="0.25"/>
  <pageSetup fitToHeight="1" fitToWidth="1" horizontalDpi="600" verticalDpi="600" orientation="landscape" paperSize="9" scale="5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tabSelected="1" zoomScale="70" zoomScaleNormal="70" zoomScalePageLayoutView="0" workbookViewId="0" topLeftCell="A1">
      <selection activeCell="L38" sqref="L38"/>
    </sheetView>
  </sheetViews>
  <sheetFormatPr defaultColWidth="9.140625" defaultRowHeight="12.75"/>
  <cols>
    <col min="1" max="1" width="9.140625" style="240" customWidth="1"/>
    <col min="2" max="2" width="10.8515625" style="240" customWidth="1"/>
    <col min="3" max="3" width="33.00390625" style="240" customWidth="1"/>
    <col min="4" max="4" width="19.8515625" style="240" customWidth="1"/>
    <col min="5" max="5" width="16.00390625" style="240" bestFit="1" customWidth="1"/>
    <col min="6" max="6" width="14.140625" style="240" bestFit="1" customWidth="1"/>
    <col min="7" max="14" width="9.140625" style="240" customWidth="1"/>
    <col min="15" max="15" width="30.57421875" style="240" customWidth="1"/>
    <col min="16" max="16384" width="9.140625" style="240" customWidth="1"/>
  </cols>
  <sheetData>
    <row r="1" s="234" customFormat="1" ht="27">
      <c r="A1" s="233" t="s">
        <v>214</v>
      </c>
    </row>
    <row r="2" s="234" customFormat="1" ht="27">
      <c r="A2" s="235" t="s">
        <v>3</v>
      </c>
    </row>
    <row r="3" spans="1:2" s="234" customFormat="1" ht="27">
      <c r="A3" s="235" t="s">
        <v>321</v>
      </c>
      <c r="B3" s="235"/>
    </row>
    <row r="4" s="234" customFormat="1" ht="27">
      <c r="A4" s="235"/>
    </row>
    <row r="5" s="234" customFormat="1" ht="27">
      <c r="A5" s="235" t="s">
        <v>32</v>
      </c>
    </row>
    <row r="7" spans="1:2" s="234" customFormat="1" ht="27">
      <c r="A7" s="236" t="s">
        <v>173</v>
      </c>
      <c r="B7" s="237" t="s">
        <v>33</v>
      </c>
    </row>
    <row r="8" spans="1:2" ht="19.5">
      <c r="A8" s="238"/>
      <c r="B8" s="239" t="s">
        <v>217</v>
      </c>
    </row>
    <row r="9" spans="1:2" ht="19.5">
      <c r="A9" s="238"/>
      <c r="B9" s="239" t="s">
        <v>145</v>
      </c>
    </row>
    <row r="10" spans="1:2" ht="19.5">
      <c r="A10" s="238"/>
      <c r="B10" s="239"/>
    </row>
    <row r="11" spans="1:2" ht="19.5">
      <c r="A11" s="238"/>
      <c r="B11" s="239" t="s">
        <v>146</v>
      </c>
    </row>
    <row r="12" spans="1:2" ht="19.5">
      <c r="A12" s="238"/>
      <c r="B12" s="239" t="s">
        <v>260</v>
      </c>
    </row>
    <row r="13" spans="1:2" ht="19.5">
      <c r="A13" s="238"/>
      <c r="B13" s="239" t="s">
        <v>261</v>
      </c>
    </row>
    <row r="14" spans="1:2" ht="19.5">
      <c r="A14" s="238"/>
      <c r="B14" s="239"/>
    </row>
    <row r="15" spans="1:2" ht="19.5">
      <c r="A15" s="238"/>
      <c r="B15" s="239" t="s">
        <v>262</v>
      </c>
    </row>
    <row r="16" spans="1:2" ht="19.5">
      <c r="A16" s="238"/>
      <c r="B16" s="239" t="s">
        <v>263</v>
      </c>
    </row>
    <row r="17" spans="1:2" ht="19.5">
      <c r="A17" s="238"/>
      <c r="B17" s="239" t="s">
        <v>264</v>
      </c>
    </row>
    <row r="18" spans="1:2" ht="19.5">
      <c r="A18" s="238"/>
      <c r="B18" s="239" t="s">
        <v>265</v>
      </c>
    </row>
    <row r="19" spans="1:2" ht="19.5">
      <c r="A19" s="238"/>
      <c r="B19" s="239" t="s">
        <v>266</v>
      </c>
    </row>
    <row r="20" spans="1:2" ht="19.5">
      <c r="A20" s="238"/>
      <c r="B20" s="239" t="s">
        <v>267</v>
      </c>
    </row>
    <row r="21" spans="1:2" ht="19.5">
      <c r="A21" s="238"/>
      <c r="B21" s="239" t="s">
        <v>268</v>
      </c>
    </row>
    <row r="22" spans="1:2" ht="19.5">
      <c r="A22" s="238"/>
      <c r="B22" s="239" t="s">
        <v>269</v>
      </c>
    </row>
    <row r="23" spans="1:2" ht="19.5">
      <c r="A23" s="238"/>
      <c r="B23" s="239" t="s">
        <v>270</v>
      </c>
    </row>
    <row r="24" spans="1:2" ht="19.5">
      <c r="A24" s="238"/>
      <c r="B24" s="239" t="s">
        <v>271</v>
      </c>
    </row>
    <row r="25" spans="1:2" ht="19.5">
      <c r="A25" s="238"/>
      <c r="B25" s="239" t="s">
        <v>272</v>
      </c>
    </row>
    <row r="26" spans="1:2" ht="19.5">
      <c r="A26" s="238"/>
      <c r="B26" s="239" t="s">
        <v>273</v>
      </c>
    </row>
    <row r="27" spans="1:2" ht="19.5">
      <c r="A27" s="238"/>
      <c r="B27" s="239" t="s">
        <v>274</v>
      </c>
    </row>
    <row r="28" spans="1:2" ht="19.5">
      <c r="A28" s="238"/>
      <c r="B28" s="239" t="s">
        <v>275</v>
      </c>
    </row>
    <row r="29" spans="1:2" ht="19.5">
      <c r="A29" s="238"/>
      <c r="B29" s="239" t="s">
        <v>276</v>
      </c>
    </row>
    <row r="30" spans="1:2" ht="19.5">
      <c r="A30" s="238"/>
      <c r="B30" s="239" t="s">
        <v>277</v>
      </c>
    </row>
    <row r="31" spans="1:2" ht="19.5">
      <c r="A31" s="238"/>
      <c r="B31" s="239" t="s">
        <v>278</v>
      </c>
    </row>
    <row r="32" spans="1:2" ht="19.5">
      <c r="A32" s="238"/>
      <c r="B32" s="239" t="s">
        <v>279</v>
      </c>
    </row>
    <row r="33" ht="19.5">
      <c r="A33" s="238"/>
    </row>
    <row r="34" spans="1:2" ht="19.5">
      <c r="A34" s="238"/>
      <c r="B34" s="241" t="s">
        <v>243</v>
      </c>
    </row>
    <row r="35" spans="1:2" ht="19.5">
      <c r="A35" s="238"/>
      <c r="B35" s="239"/>
    </row>
    <row r="36" spans="1:2" ht="19.5">
      <c r="A36" s="238"/>
      <c r="B36" s="239" t="s">
        <v>244</v>
      </c>
    </row>
    <row r="37" spans="1:2" ht="19.5">
      <c r="A37" s="238"/>
      <c r="B37" s="239" t="s">
        <v>245</v>
      </c>
    </row>
    <row r="38" spans="1:2" ht="19.5">
      <c r="A38" s="238"/>
      <c r="B38" s="239" t="s">
        <v>246</v>
      </c>
    </row>
    <row r="39" spans="1:2" ht="19.5">
      <c r="A39" s="238"/>
      <c r="B39" s="239" t="s">
        <v>280</v>
      </c>
    </row>
    <row r="40" spans="1:2" ht="19.5">
      <c r="A40" s="238"/>
      <c r="B40" s="239" t="s">
        <v>247</v>
      </c>
    </row>
    <row r="41" spans="1:2" ht="19.5">
      <c r="A41" s="238"/>
      <c r="B41" s="239" t="s">
        <v>248</v>
      </c>
    </row>
    <row r="42" spans="1:2" ht="19.5">
      <c r="A42" s="238"/>
      <c r="B42" s="239"/>
    </row>
    <row r="43" spans="1:2" ht="19.5">
      <c r="A43" s="238"/>
      <c r="B43" s="370" t="s">
        <v>249</v>
      </c>
    </row>
    <row r="44" spans="1:2" ht="19.5">
      <c r="A44" s="238"/>
      <c r="B44" s="370" t="s">
        <v>254</v>
      </c>
    </row>
    <row r="45" spans="1:2" ht="19.5">
      <c r="A45" s="238"/>
      <c r="B45" s="370" t="s">
        <v>336</v>
      </c>
    </row>
    <row r="46" spans="1:2" ht="19.5">
      <c r="A46" s="238"/>
      <c r="B46" s="370"/>
    </row>
    <row r="47" spans="1:2" ht="19.5">
      <c r="A47" s="238"/>
      <c r="B47" s="370" t="s">
        <v>337</v>
      </c>
    </row>
    <row r="48" spans="1:2" ht="19.5">
      <c r="A48" s="238"/>
      <c r="B48" s="370" t="s">
        <v>338</v>
      </c>
    </row>
    <row r="49" spans="1:2" ht="19.5">
      <c r="A49" s="238"/>
      <c r="B49" s="370" t="s">
        <v>339</v>
      </c>
    </row>
    <row r="50" spans="1:2" ht="19.5">
      <c r="A50" s="238"/>
      <c r="B50" s="370"/>
    </row>
    <row r="51" spans="1:2" ht="19.5">
      <c r="A51" s="238"/>
      <c r="B51" s="370" t="s">
        <v>250</v>
      </c>
    </row>
    <row r="52" spans="1:2" ht="19.5">
      <c r="A52" s="238"/>
      <c r="B52" s="370" t="s">
        <v>340</v>
      </c>
    </row>
    <row r="53" spans="1:2" ht="19.5">
      <c r="A53" s="238"/>
      <c r="B53" s="370" t="s">
        <v>251</v>
      </c>
    </row>
    <row r="54" spans="1:2" ht="19.5">
      <c r="A54" s="238"/>
      <c r="B54" s="370" t="s">
        <v>252</v>
      </c>
    </row>
    <row r="55" spans="1:2" ht="19.5">
      <c r="A55" s="238"/>
      <c r="B55" s="370" t="s">
        <v>253</v>
      </c>
    </row>
    <row r="56" spans="1:2" s="242" customFormat="1" ht="19.5">
      <c r="A56" s="238"/>
      <c r="B56" s="239"/>
    </row>
    <row r="58" spans="1:2" s="234" customFormat="1" ht="27">
      <c r="A58" s="243" t="s">
        <v>174</v>
      </c>
      <c r="B58" s="235" t="s">
        <v>34</v>
      </c>
    </row>
    <row r="59" s="242" customFormat="1" ht="19.5">
      <c r="B59" s="242" t="s">
        <v>35</v>
      </c>
    </row>
    <row r="60" s="242" customFormat="1" ht="19.5"/>
    <row r="61" s="242" customFormat="1" ht="19.5">
      <c r="B61" s="242" t="s">
        <v>36</v>
      </c>
    </row>
    <row r="62" s="242" customFormat="1" ht="19.5">
      <c r="B62" s="242" t="s">
        <v>37</v>
      </c>
    </row>
    <row r="63" s="242" customFormat="1" ht="19.5"/>
    <row r="64" s="242" customFormat="1" ht="19.5">
      <c r="B64" s="242" t="s">
        <v>38</v>
      </c>
    </row>
    <row r="65" s="242" customFormat="1" ht="19.5">
      <c r="B65" s="242" t="s">
        <v>39</v>
      </c>
    </row>
    <row r="66" s="242" customFormat="1" ht="19.5">
      <c r="B66" s="242" t="s">
        <v>40</v>
      </c>
    </row>
    <row r="67" s="242" customFormat="1" ht="19.5"/>
    <row r="68" s="242" customFormat="1" ht="19.5">
      <c r="B68" s="242" t="s">
        <v>175</v>
      </c>
    </row>
    <row r="69" s="242" customFormat="1" ht="19.5"/>
    <row r="70" s="242" customFormat="1" ht="19.5">
      <c r="B70" s="242" t="s">
        <v>281</v>
      </c>
    </row>
    <row r="71" s="242" customFormat="1" ht="19.5"/>
    <row r="72" spans="2:4" s="242" customFormat="1" ht="21">
      <c r="B72" s="244" t="s">
        <v>176</v>
      </c>
      <c r="C72" s="244" t="s">
        <v>177</v>
      </c>
      <c r="D72" s="245">
        <v>0.21</v>
      </c>
    </row>
    <row r="73" spans="2:4" s="242" customFormat="1" ht="21">
      <c r="B73" s="244" t="s">
        <v>178</v>
      </c>
      <c r="C73" s="244" t="s">
        <v>179</v>
      </c>
      <c r="D73" s="245">
        <v>0.27</v>
      </c>
    </row>
    <row r="74" spans="2:4" s="242" customFormat="1" ht="21">
      <c r="B74" s="244" t="s">
        <v>180</v>
      </c>
      <c r="C74" s="244" t="s">
        <v>181</v>
      </c>
      <c r="D74" s="245">
        <v>0.28</v>
      </c>
    </row>
    <row r="75" spans="2:4" s="242" customFormat="1" ht="21">
      <c r="B75" s="244" t="s">
        <v>182</v>
      </c>
      <c r="C75" s="244" t="s">
        <v>183</v>
      </c>
      <c r="D75" s="245">
        <v>0.24</v>
      </c>
    </row>
    <row r="76" spans="2:4" s="242" customFormat="1" ht="21" thickBot="1">
      <c r="B76" s="244"/>
      <c r="C76" s="244"/>
      <c r="D76" s="246">
        <f>SUM(D72:D75)</f>
        <v>1</v>
      </c>
    </row>
    <row r="77" spans="2:4" s="242" customFormat="1" ht="21" thickTop="1">
      <c r="B77" s="244"/>
      <c r="C77" s="244"/>
      <c r="D77" s="247"/>
    </row>
    <row r="78" spans="2:4" ht="16.5">
      <c r="B78" s="371"/>
      <c r="C78" s="371"/>
      <c r="D78" s="371"/>
    </row>
    <row r="79" spans="1:2" s="234" customFormat="1" ht="27">
      <c r="A79" s="248" t="s">
        <v>184</v>
      </c>
      <c r="B79" s="235" t="s">
        <v>41</v>
      </c>
    </row>
    <row r="80" ht="19.5">
      <c r="B80" s="242" t="s">
        <v>225</v>
      </c>
    </row>
    <row r="82" spans="1:2" s="234" customFormat="1" ht="27">
      <c r="A82" s="248" t="s">
        <v>185</v>
      </c>
      <c r="B82" s="235" t="s">
        <v>172</v>
      </c>
    </row>
    <row r="83" ht="19.5">
      <c r="B83" s="242" t="s">
        <v>42</v>
      </c>
    </row>
    <row r="85" spans="1:2" s="234" customFormat="1" ht="27">
      <c r="A85" s="248" t="s">
        <v>186</v>
      </c>
      <c r="B85" s="235" t="s">
        <v>43</v>
      </c>
    </row>
    <row r="86" s="242" customFormat="1" ht="19.5">
      <c r="B86" s="242" t="s">
        <v>242</v>
      </c>
    </row>
    <row r="88" spans="1:2" s="234" customFormat="1" ht="27">
      <c r="A88" s="248" t="s">
        <v>187</v>
      </c>
      <c r="B88" s="235" t="s">
        <v>188</v>
      </c>
    </row>
    <row r="89" ht="15.75">
      <c r="D89" s="249"/>
    </row>
    <row r="90" spans="2:4" s="242" customFormat="1" ht="21">
      <c r="B90" s="242" t="s">
        <v>354</v>
      </c>
      <c r="D90" s="250"/>
    </row>
    <row r="91" ht="19.5">
      <c r="B91" s="242"/>
    </row>
    <row r="92" ht="18.75">
      <c r="D92" s="251"/>
    </row>
    <row r="93" spans="1:4" s="234" customFormat="1" ht="33">
      <c r="A93" s="248" t="s">
        <v>189</v>
      </c>
      <c r="B93" s="235" t="s">
        <v>45</v>
      </c>
      <c r="D93" s="252"/>
    </row>
    <row r="94" spans="1:4" ht="24">
      <c r="A94" s="253"/>
      <c r="B94" s="242" t="s">
        <v>367</v>
      </c>
      <c r="C94" s="242"/>
      <c r="D94" s="254"/>
    </row>
    <row r="95" spans="2:4" ht="23.25">
      <c r="B95" s="242"/>
      <c r="C95" s="242"/>
      <c r="D95" s="254"/>
    </row>
    <row r="96" spans="1:6" ht="24.75">
      <c r="A96" s="255"/>
      <c r="B96" s="256"/>
      <c r="C96" s="257"/>
      <c r="E96" s="258" t="s">
        <v>2</v>
      </c>
      <c r="F96" s="258" t="s">
        <v>2</v>
      </c>
    </row>
    <row r="97" spans="1:6" ht="24.75">
      <c r="A97" s="255"/>
      <c r="B97" s="257"/>
      <c r="C97" s="257"/>
      <c r="E97" s="258" t="s">
        <v>66</v>
      </c>
      <c r="F97" s="258" t="s">
        <v>341</v>
      </c>
    </row>
    <row r="98" spans="1:6" ht="24.75">
      <c r="A98" s="255"/>
      <c r="B98" s="257" t="s">
        <v>47</v>
      </c>
      <c r="C98" s="257"/>
      <c r="E98" s="259">
        <f>SUM('KLSE notes-31.12.2013'!C16)</f>
        <v>169885</v>
      </c>
      <c r="F98" s="259">
        <f>SUM('KLSE notes-31.12.2013'!C26)</f>
        <v>34032</v>
      </c>
    </row>
    <row r="99" spans="1:6" ht="24.75">
      <c r="A99" s="255"/>
      <c r="B99" s="257" t="s">
        <v>165</v>
      </c>
      <c r="C99" s="257"/>
      <c r="E99" s="259">
        <f>SUM('KLSE notes-31.12.2013'!C17)</f>
        <v>86542</v>
      </c>
      <c r="F99" s="259">
        <f>SUM('KLSE notes-31.12.2013'!C27)</f>
        <v>3819</v>
      </c>
    </row>
    <row r="100" spans="1:6" ht="24.75">
      <c r="A100" s="255"/>
      <c r="B100" s="257" t="s">
        <v>48</v>
      </c>
      <c r="C100" s="257"/>
      <c r="E100" s="259">
        <f>SUM('KLSE notes-31.12.2013'!C18)</f>
        <v>409201</v>
      </c>
      <c r="F100" s="259">
        <f>SUM('KLSE notes-31.12.2013'!C28)</f>
        <v>21614</v>
      </c>
    </row>
    <row r="101" spans="1:6" ht="25.5" thickBot="1">
      <c r="A101" s="255"/>
      <c r="B101" s="257" t="s">
        <v>49</v>
      </c>
      <c r="C101" s="257"/>
      <c r="E101" s="260">
        <f>SUM(E98:E100)</f>
        <v>665628</v>
      </c>
      <c r="F101" s="260">
        <f>SUM(F98:F100)</f>
        <v>59465</v>
      </c>
    </row>
    <row r="102" spans="1:4" ht="20.25" thickTop="1">
      <c r="A102" s="255"/>
      <c r="B102" s="257"/>
      <c r="C102" s="257"/>
      <c r="D102" s="257"/>
    </row>
    <row r="103" spans="1:2" s="234" customFormat="1" ht="27">
      <c r="A103" s="248" t="s">
        <v>190</v>
      </c>
      <c r="B103" s="261" t="s">
        <v>25</v>
      </c>
    </row>
    <row r="104" s="242" customFormat="1" ht="19.5">
      <c r="B104" s="257" t="s">
        <v>50</v>
      </c>
    </row>
    <row r="106" spans="1:2" s="234" customFormat="1" ht="27">
      <c r="A106" s="248" t="s">
        <v>191</v>
      </c>
      <c r="B106" s="261" t="s">
        <v>51</v>
      </c>
    </row>
    <row r="107" s="242" customFormat="1" ht="19.5">
      <c r="B107" s="242" t="s">
        <v>52</v>
      </c>
    </row>
    <row r="109" spans="1:2" s="234" customFormat="1" ht="27">
      <c r="A109" s="248" t="s">
        <v>192</v>
      </c>
      <c r="B109" s="261" t="s">
        <v>53</v>
      </c>
    </row>
    <row r="110" s="242" customFormat="1" ht="19.5">
      <c r="B110" s="239" t="s">
        <v>117</v>
      </c>
    </row>
    <row r="111" ht="19.5">
      <c r="B111" s="239"/>
    </row>
    <row r="112" ht="15.75">
      <c r="B112" s="372"/>
    </row>
    <row r="114" spans="1:2" s="234" customFormat="1" ht="27">
      <c r="A114" s="248" t="s">
        <v>193</v>
      </c>
      <c r="B114" s="233" t="s">
        <v>282</v>
      </c>
    </row>
    <row r="116" spans="2:4" ht="19.5">
      <c r="B116" s="239" t="s">
        <v>283</v>
      </c>
      <c r="C116" s="242"/>
      <c r="D116" s="242"/>
    </row>
    <row r="117" spans="2:4" ht="19.5">
      <c r="B117" s="242" t="s">
        <v>284</v>
      </c>
      <c r="C117" s="242"/>
      <c r="D117" s="242"/>
    </row>
    <row r="118" spans="2:4" ht="19.5">
      <c r="B118" s="242" t="s">
        <v>285</v>
      </c>
      <c r="C118" s="242"/>
      <c r="D118" s="242"/>
    </row>
    <row r="119" spans="2:4" ht="19.5">
      <c r="B119" s="242" t="s">
        <v>286</v>
      </c>
      <c r="C119" s="242"/>
      <c r="D119" s="242"/>
    </row>
    <row r="120" spans="2:4" ht="19.5">
      <c r="B120" s="242" t="s">
        <v>320</v>
      </c>
      <c r="C120" s="242"/>
      <c r="D120" s="262"/>
    </row>
    <row r="121" spans="2:5" ht="19.5">
      <c r="B121" s="373"/>
      <c r="C121" s="373"/>
      <c r="D121" s="374"/>
      <c r="E121" s="375"/>
    </row>
    <row r="122" spans="1:3" ht="27">
      <c r="A122" s="248" t="s">
        <v>223</v>
      </c>
      <c r="B122" s="233" t="s">
        <v>199</v>
      </c>
      <c r="C122" s="234"/>
    </row>
    <row r="123" spans="1:2" ht="18">
      <c r="A123" s="263"/>
      <c r="B123" s="264"/>
    </row>
    <row r="124" spans="1:2" ht="18">
      <c r="A124" s="265"/>
      <c r="B124" s="266" t="s">
        <v>200</v>
      </c>
    </row>
  </sheetData>
  <sheetProtection/>
  <printOptions/>
  <pageMargins left="0.7" right="0.7" top="0.75" bottom="0.75" header="0.3" footer="0.3"/>
  <pageSetup fitToHeight="2" fitToWidth="1" horizontalDpi="600" verticalDpi="600" orientation="portrait" paperSize="9" scale="41" r:id="rId1"/>
  <rowBreaks count="1" manualBreakCount="1">
    <brk id="7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8"/>
  <sheetViews>
    <sheetView view="pageBreakPreview" zoomScale="60" zoomScalePageLayoutView="0" workbookViewId="0" topLeftCell="A145">
      <selection activeCell="D99" sqref="D99"/>
    </sheetView>
  </sheetViews>
  <sheetFormatPr defaultColWidth="9.140625" defaultRowHeight="12.75"/>
  <cols>
    <col min="1" max="1" width="9.140625" style="6" customWidth="1"/>
    <col min="2" max="2" width="36.57421875" style="6" customWidth="1"/>
    <col min="3" max="3" width="22.421875" style="6" customWidth="1"/>
    <col min="4" max="4" width="22.00390625" style="6" customWidth="1"/>
    <col min="5" max="5" width="12.00390625" style="6" customWidth="1"/>
    <col min="6" max="6" width="23.7109375" style="6" customWidth="1"/>
    <col min="7" max="7" width="24.421875" style="6" customWidth="1"/>
    <col min="8" max="8" width="14.00390625" style="6" customWidth="1"/>
    <col min="9" max="9" width="9.140625" style="6" customWidth="1"/>
    <col min="10" max="10" width="17.140625" style="6" customWidth="1"/>
    <col min="11" max="11" width="10.421875" style="6" customWidth="1"/>
    <col min="12" max="12" width="10.28125" style="6" customWidth="1"/>
    <col min="13" max="16384" width="9.140625" style="6" customWidth="1"/>
  </cols>
  <sheetData>
    <row r="1" spans="1:8" ht="18">
      <c r="A1" s="99" t="s">
        <v>31</v>
      </c>
      <c r="B1" s="100"/>
      <c r="C1" s="100"/>
      <c r="D1" s="100"/>
      <c r="E1" s="100"/>
      <c r="F1" s="100"/>
      <c r="G1" s="100"/>
      <c r="H1" s="100"/>
    </row>
    <row r="2" spans="1:8" ht="13.5">
      <c r="A2" s="101" t="s">
        <v>3</v>
      </c>
      <c r="B2" s="100"/>
      <c r="C2" s="100"/>
      <c r="D2" s="100"/>
      <c r="E2" s="100"/>
      <c r="F2" s="100"/>
      <c r="G2" s="100"/>
      <c r="H2" s="100"/>
    </row>
    <row r="3" spans="1:8" ht="17.25">
      <c r="A3" s="102" t="s">
        <v>321</v>
      </c>
      <c r="B3" s="100"/>
      <c r="C3" s="100"/>
      <c r="D3" s="100"/>
      <c r="E3" s="100"/>
      <c r="F3" s="100"/>
      <c r="G3" s="100"/>
      <c r="H3" s="100"/>
    </row>
    <row r="4" spans="1:8" ht="13.5">
      <c r="A4" s="101"/>
      <c r="B4" s="100"/>
      <c r="C4" s="100"/>
      <c r="D4" s="100"/>
      <c r="E4" s="100"/>
      <c r="F4" s="100"/>
      <c r="G4" s="100"/>
      <c r="H4" s="100"/>
    </row>
    <row r="5" spans="1:8" ht="12.75">
      <c r="A5" s="103" t="s">
        <v>54</v>
      </c>
      <c r="B5" s="100"/>
      <c r="C5" s="100"/>
      <c r="D5" s="100"/>
      <c r="E5" s="100"/>
      <c r="F5" s="100"/>
      <c r="G5" s="100"/>
      <c r="H5" s="100"/>
    </row>
    <row r="6" spans="1:8" ht="12.75">
      <c r="A6" s="100"/>
      <c r="B6" s="100"/>
      <c r="C6" s="100"/>
      <c r="D6" s="104"/>
      <c r="E6" s="104"/>
      <c r="F6" s="104"/>
      <c r="G6" s="100"/>
      <c r="H6" s="100"/>
    </row>
    <row r="7" spans="1:8" ht="17.25">
      <c r="A7" s="105" t="s">
        <v>55</v>
      </c>
      <c r="B7" s="106" t="s">
        <v>114</v>
      </c>
      <c r="C7" s="100"/>
      <c r="D7" s="100"/>
      <c r="E7" s="100"/>
      <c r="F7" s="100"/>
      <c r="G7" s="100"/>
      <c r="H7" s="100"/>
    </row>
    <row r="8" spans="1:8" ht="13.5">
      <c r="A8" s="107"/>
      <c r="B8" s="108"/>
      <c r="C8" s="100"/>
      <c r="D8" s="100"/>
      <c r="E8" s="100"/>
      <c r="F8" s="100"/>
      <c r="G8" s="100"/>
      <c r="H8" s="100"/>
    </row>
    <row r="9" spans="1:8" s="78" customFormat="1" ht="13.5">
      <c r="A9" s="109"/>
      <c r="B9" s="110"/>
      <c r="C9" s="111" t="s">
        <v>56</v>
      </c>
      <c r="D9" s="111" t="s">
        <v>57</v>
      </c>
      <c r="E9" s="111" t="s">
        <v>58</v>
      </c>
      <c r="F9" s="112" t="s">
        <v>59</v>
      </c>
      <c r="G9" s="112" t="s">
        <v>0</v>
      </c>
      <c r="H9" s="111" t="s">
        <v>58</v>
      </c>
    </row>
    <row r="10" spans="1:8" s="78" customFormat="1" ht="13.5">
      <c r="A10" s="109"/>
      <c r="B10" s="113"/>
      <c r="C10" s="114" t="s">
        <v>60</v>
      </c>
      <c r="D10" s="114" t="s">
        <v>61</v>
      </c>
      <c r="E10" s="114" t="s">
        <v>62</v>
      </c>
      <c r="F10" s="115" t="s">
        <v>63</v>
      </c>
      <c r="G10" s="115" t="s">
        <v>64</v>
      </c>
      <c r="H10" s="114" t="s">
        <v>62</v>
      </c>
    </row>
    <row r="11" spans="1:8" s="78" customFormat="1" ht="13.5">
      <c r="A11" s="109"/>
      <c r="B11" s="113"/>
      <c r="C11" s="116"/>
      <c r="D11" s="114" t="s">
        <v>60</v>
      </c>
      <c r="E11" s="114"/>
      <c r="F11" s="115"/>
      <c r="G11" s="115" t="s">
        <v>65</v>
      </c>
      <c r="H11" s="117"/>
    </row>
    <row r="12" spans="1:8" s="78" customFormat="1" ht="13.5">
      <c r="A12" s="109"/>
      <c r="B12" s="110"/>
      <c r="C12" s="111" t="s">
        <v>323</v>
      </c>
      <c r="D12" s="111" t="s">
        <v>325</v>
      </c>
      <c r="E12" s="111"/>
      <c r="F12" s="111" t="s">
        <v>289</v>
      </c>
      <c r="G12" s="111" t="s">
        <v>226</v>
      </c>
      <c r="H12" s="117"/>
    </row>
    <row r="13" spans="1:8" s="78" customFormat="1" ht="13.5">
      <c r="A13" s="109"/>
      <c r="B13" s="118"/>
      <c r="C13" s="119" t="s">
        <v>324</v>
      </c>
      <c r="D13" s="119" t="s">
        <v>326</v>
      </c>
      <c r="E13" s="119"/>
      <c r="F13" s="119" t="s">
        <v>324</v>
      </c>
      <c r="G13" s="119" t="s">
        <v>326</v>
      </c>
      <c r="H13" s="117"/>
    </row>
    <row r="14" spans="1:8" s="78" customFormat="1" ht="13.5">
      <c r="A14" s="109"/>
      <c r="B14" s="120"/>
      <c r="C14" s="121" t="s">
        <v>66</v>
      </c>
      <c r="D14" s="121" t="s">
        <v>66</v>
      </c>
      <c r="E14" s="121"/>
      <c r="F14" s="291" t="s">
        <v>66</v>
      </c>
      <c r="G14" s="291" t="s">
        <v>66</v>
      </c>
      <c r="H14" s="117"/>
    </row>
    <row r="15" spans="1:8" s="78" customFormat="1" ht="16.5" customHeight="1">
      <c r="A15" s="109"/>
      <c r="B15" s="122"/>
      <c r="C15" s="121" t="s">
        <v>2</v>
      </c>
      <c r="D15" s="121" t="s">
        <v>2</v>
      </c>
      <c r="E15" s="121"/>
      <c r="F15" s="291" t="s">
        <v>2</v>
      </c>
      <c r="G15" s="121" t="s">
        <v>2</v>
      </c>
      <c r="H15" s="117"/>
    </row>
    <row r="16" spans="1:8" s="78" customFormat="1" ht="13.5">
      <c r="A16" s="109"/>
      <c r="B16" s="122" t="s">
        <v>67</v>
      </c>
      <c r="C16" s="292">
        <v>169885</v>
      </c>
      <c r="D16" s="292">
        <v>137301</v>
      </c>
      <c r="E16" s="123">
        <f>SUM(C16-D16)/D16</f>
        <v>0.23731800933714978</v>
      </c>
      <c r="F16" s="292">
        <v>470026.87278000003</v>
      </c>
      <c r="G16" s="292">
        <v>409980</v>
      </c>
      <c r="H16" s="123">
        <f>SUM(F16-G16)/G16</f>
        <v>0.14646293180155137</v>
      </c>
    </row>
    <row r="17" spans="1:8" s="78" customFormat="1" ht="13.5">
      <c r="A17" s="109"/>
      <c r="B17" s="122" t="s">
        <v>163</v>
      </c>
      <c r="C17" s="292">
        <v>86542</v>
      </c>
      <c r="D17" s="292">
        <v>85074</v>
      </c>
      <c r="E17" s="124">
        <f>SUM(C17-D17)/D17</f>
        <v>0.01725556574276512</v>
      </c>
      <c r="F17" s="292">
        <v>242534.945</v>
      </c>
      <c r="G17" s="292">
        <v>228921</v>
      </c>
      <c r="H17" s="124">
        <f>SUM(F17-G17)/G17</f>
        <v>0.05947005735603115</v>
      </c>
    </row>
    <row r="18" spans="1:8" s="78" customFormat="1" ht="15">
      <c r="A18" s="109"/>
      <c r="B18" s="122" t="s">
        <v>68</v>
      </c>
      <c r="C18" s="293">
        <v>409201</v>
      </c>
      <c r="D18" s="293">
        <v>314505</v>
      </c>
      <c r="E18" s="124">
        <f>SUM(C18-D18)/D18</f>
        <v>0.3010953720926535</v>
      </c>
      <c r="F18" s="292">
        <v>1137750.7959887744</v>
      </c>
      <c r="G18" s="292">
        <v>944944</v>
      </c>
      <c r="H18" s="124">
        <f>SUM(F18-G18)/G18</f>
        <v>0.20404044682941463</v>
      </c>
    </row>
    <row r="19" spans="1:8" s="78" customFormat="1" ht="15.75" thickBot="1">
      <c r="A19" s="109"/>
      <c r="B19" s="122" t="s">
        <v>49</v>
      </c>
      <c r="C19" s="125">
        <f>SUM(C16:C18)</f>
        <v>665628</v>
      </c>
      <c r="D19" s="126">
        <f>SUM(D16:D18)</f>
        <v>536880</v>
      </c>
      <c r="E19" s="290">
        <f>SUM(C19-D19)/D19</f>
        <v>0.23980777827447475</v>
      </c>
      <c r="F19" s="127">
        <f>SUM(F16:F18)</f>
        <v>1850312.6137687746</v>
      </c>
      <c r="G19" s="128">
        <f>SUM(G16:G18)</f>
        <v>1583845</v>
      </c>
      <c r="H19" s="290">
        <f>SUM(F19-G19)/G19</f>
        <v>0.16824096661527774</v>
      </c>
    </row>
    <row r="20" spans="1:8" s="78" customFormat="1" ht="14.25" thickTop="1">
      <c r="A20" s="109"/>
      <c r="B20" s="129"/>
      <c r="C20" s="130"/>
      <c r="D20" s="131"/>
      <c r="E20" s="131"/>
      <c r="F20" s="132"/>
      <c r="G20" s="131"/>
      <c r="H20" s="117"/>
    </row>
    <row r="21" spans="1:8" s="78" customFormat="1" ht="13.5">
      <c r="A21" s="109"/>
      <c r="B21" s="122"/>
      <c r="C21" s="111" t="s">
        <v>323</v>
      </c>
      <c r="D21" s="111" t="s">
        <v>325</v>
      </c>
      <c r="E21" s="111"/>
      <c r="F21" s="294" t="s">
        <v>289</v>
      </c>
      <c r="G21" s="294" t="s">
        <v>226</v>
      </c>
      <c r="H21" s="117"/>
    </row>
    <row r="22" spans="1:8" s="78" customFormat="1" ht="13.5">
      <c r="A22" s="109"/>
      <c r="B22" s="122"/>
      <c r="C22" s="119" t="s">
        <v>324</v>
      </c>
      <c r="D22" s="119" t="s">
        <v>326</v>
      </c>
      <c r="E22" s="119"/>
      <c r="F22" s="295" t="s">
        <v>324</v>
      </c>
      <c r="G22" s="295" t="s">
        <v>326</v>
      </c>
      <c r="H22" s="117"/>
    </row>
    <row r="23" spans="1:8" s="78" customFormat="1" ht="13.5">
      <c r="A23" s="109"/>
      <c r="B23" s="122"/>
      <c r="C23" s="121" t="s">
        <v>46</v>
      </c>
      <c r="D23" s="121" t="s">
        <v>46</v>
      </c>
      <c r="E23" s="121"/>
      <c r="F23" s="296" t="s">
        <v>46</v>
      </c>
      <c r="G23" s="297" t="s">
        <v>46</v>
      </c>
      <c r="H23" s="117"/>
    </row>
    <row r="24" spans="1:8" s="78" customFormat="1" ht="13.5">
      <c r="A24" s="109"/>
      <c r="B24" s="122"/>
      <c r="C24" s="121" t="s">
        <v>2</v>
      </c>
      <c r="D24" s="111" t="s">
        <v>2</v>
      </c>
      <c r="E24" s="111"/>
      <c r="F24" s="298" t="s">
        <v>2</v>
      </c>
      <c r="G24" s="294" t="s">
        <v>2</v>
      </c>
      <c r="H24" s="117"/>
    </row>
    <row r="25" spans="1:8" s="78" customFormat="1" ht="13.5">
      <c r="A25" s="109"/>
      <c r="B25" s="122"/>
      <c r="C25" s="121"/>
      <c r="D25" s="121"/>
      <c r="E25" s="111"/>
      <c r="F25" s="299"/>
      <c r="G25" s="297"/>
      <c r="H25" s="117"/>
    </row>
    <row r="26" spans="1:8" s="78" customFormat="1" ht="13.5">
      <c r="A26" s="109"/>
      <c r="B26" s="122" t="s">
        <v>67</v>
      </c>
      <c r="C26" s="292">
        <v>34032</v>
      </c>
      <c r="D26" s="292">
        <v>25929</v>
      </c>
      <c r="E26" s="133">
        <f>SUM(C26-D26)/D26</f>
        <v>0.3125072312854333</v>
      </c>
      <c r="F26" s="300">
        <v>89189.85829465512</v>
      </c>
      <c r="G26" s="301">
        <v>69421</v>
      </c>
      <c r="H26" s="133">
        <f>SUM(F26-G26)/G26</f>
        <v>0.28476769701754684</v>
      </c>
    </row>
    <row r="27" spans="1:8" s="78" customFormat="1" ht="13.5">
      <c r="A27" s="109"/>
      <c r="B27" s="122" t="s">
        <v>163</v>
      </c>
      <c r="C27" s="302">
        <v>3819</v>
      </c>
      <c r="D27" s="292">
        <v>4769</v>
      </c>
      <c r="E27" s="123">
        <f>SUM(C27-D27)/D27</f>
        <v>-0.199203187250996</v>
      </c>
      <c r="F27" s="302">
        <v>2755.4167076345475</v>
      </c>
      <c r="G27" s="301">
        <v>10507</v>
      </c>
      <c r="H27" s="123">
        <f>SUM(F27-G27)/G27</f>
        <v>-0.7377541917165178</v>
      </c>
    </row>
    <row r="28" spans="1:8" s="78" customFormat="1" ht="15">
      <c r="A28" s="109"/>
      <c r="B28" s="122" t="s">
        <v>68</v>
      </c>
      <c r="C28" s="293">
        <v>21614</v>
      </c>
      <c r="D28" s="293">
        <v>10162</v>
      </c>
      <c r="E28" s="123">
        <f>SUM(C28-D28)/D28</f>
        <v>1.1269435150560914</v>
      </c>
      <c r="F28" s="303">
        <v>64334.695595993064</v>
      </c>
      <c r="G28" s="301">
        <v>50750</v>
      </c>
      <c r="H28" s="123">
        <f>SUM(F28-G28)/G28</f>
        <v>0.26767873095552835</v>
      </c>
    </row>
    <row r="29" spans="1:8" s="78" customFormat="1" ht="15">
      <c r="A29" s="109"/>
      <c r="B29" s="122" t="s">
        <v>49</v>
      </c>
      <c r="C29" s="125">
        <f>SUM(C26:C28)</f>
        <v>59465</v>
      </c>
      <c r="D29" s="125">
        <f>SUM(D26:D28)</f>
        <v>40860</v>
      </c>
      <c r="E29" s="290">
        <f>SUM(C29-D29)/D29</f>
        <v>0.45533529123837496</v>
      </c>
      <c r="F29" s="134">
        <f>SUM(F26:F28)</f>
        <v>156279.97059828273</v>
      </c>
      <c r="G29" s="135">
        <f>SUM(G26:G28)</f>
        <v>130678</v>
      </c>
      <c r="H29" s="290">
        <f>SUM(F29-G29)/G29</f>
        <v>0.19591645570243446</v>
      </c>
    </row>
    <row r="30" spans="1:8" s="78" customFormat="1" ht="15">
      <c r="A30" s="109"/>
      <c r="B30" s="136"/>
      <c r="C30" s="137"/>
      <c r="D30" s="138"/>
      <c r="E30" s="138"/>
      <c r="F30" s="138"/>
      <c r="G30" s="139"/>
      <c r="H30" s="140"/>
    </row>
    <row r="31" spans="2:8" ht="15">
      <c r="B31" s="74"/>
      <c r="C31" s="141"/>
      <c r="D31" s="74"/>
      <c r="E31" s="74"/>
      <c r="F31" s="74"/>
      <c r="G31" s="75"/>
      <c r="H31" s="75"/>
    </row>
    <row r="32" spans="1:2" s="21" customFormat="1" ht="15">
      <c r="A32" s="76" t="s">
        <v>69</v>
      </c>
      <c r="B32" s="78" t="s">
        <v>379</v>
      </c>
    </row>
    <row r="33" spans="1:2" s="21" customFormat="1" ht="15">
      <c r="A33" s="76"/>
      <c r="B33" s="78" t="s">
        <v>350</v>
      </c>
    </row>
    <row r="34" spans="1:2" s="21" customFormat="1" ht="15">
      <c r="A34" s="76"/>
      <c r="B34" s="230"/>
    </row>
    <row r="35" spans="1:2" s="21" customFormat="1" ht="15">
      <c r="A35" s="76"/>
      <c r="B35" s="230" t="s">
        <v>351</v>
      </c>
    </row>
    <row r="36" spans="1:2" s="21" customFormat="1" ht="15">
      <c r="A36" s="76"/>
      <c r="B36" s="230" t="s">
        <v>342</v>
      </c>
    </row>
    <row r="37" spans="1:2" s="21" customFormat="1" ht="15">
      <c r="A37" s="76"/>
      <c r="B37" s="77"/>
    </row>
    <row r="38" spans="1:2" s="21" customFormat="1" ht="15">
      <c r="A38" s="97" t="s">
        <v>70</v>
      </c>
      <c r="B38" s="96" t="s">
        <v>358</v>
      </c>
    </row>
    <row r="39" spans="1:2" s="21" customFormat="1" ht="15">
      <c r="A39" s="97"/>
      <c r="B39" s="96" t="s">
        <v>352</v>
      </c>
    </row>
    <row r="40" s="21" customFormat="1" ht="15">
      <c r="A40" s="97"/>
    </row>
    <row r="41" spans="1:2" s="21" customFormat="1" ht="15">
      <c r="A41" s="76"/>
      <c r="B41" s="96" t="s">
        <v>359</v>
      </c>
    </row>
    <row r="42" spans="1:2" s="21" customFormat="1" ht="15">
      <c r="A42" s="76"/>
      <c r="B42" s="21" t="s">
        <v>385</v>
      </c>
    </row>
    <row r="43" spans="1:2" s="21" customFormat="1" ht="15">
      <c r="A43" s="97"/>
      <c r="B43" s="98"/>
    </row>
    <row r="44" spans="1:2" s="78" customFormat="1" ht="13.5">
      <c r="A44" s="97" t="s">
        <v>71</v>
      </c>
      <c r="B44" s="96" t="s">
        <v>360</v>
      </c>
    </row>
    <row r="45" spans="1:2" s="78" customFormat="1" ht="13.5">
      <c r="A45" s="97"/>
      <c r="B45" s="96" t="s">
        <v>380</v>
      </c>
    </row>
    <row r="46" spans="1:2" ht="13.5">
      <c r="A46" s="97"/>
      <c r="B46" s="96"/>
    </row>
    <row r="47" spans="1:2" ht="13.5">
      <c r="A47" s="97"/>
      <c r="B47" s="96" t="s">
        <v>384</v>
      </c>
    </row>
    <row r="48" spans="1:2" ht="13.5">
      <c r="A48" s="97"/>
      <c r="B48" s="96" t="s">
        <v>353</v>
      </c>
    </row>
    <row r="49" spans="1:2" ht="13.5">
      <c r="A49" s="97"/>
      <c r="B49" s="96"/>
    </row>
    <row r="50" spans="1:2" ht="17.25">
      <c r="A50" s="79" t="s">
        <v>72</v>
      </c>
      <c r="B50" s="80" t="s">
        <v>73</v>
      </c>
    </row>
    <row r="51" spans="2:8" s="78" customFormat="1" ht="13.5">
      <c r="B51" s="142"/>
      <c r="C51" s="143" t="s">
        <v>74</v>
      </c>
      <c r="D51" s="144" t="s">
        <v>164</v>
      </c>
      <c r="E51" s="111" t="s">
        <v>58</v>
      </c>
      <c r="F51" s="143" t="s">
        <v>74</v>
      </c>
      <c r="G51" s="121" t="s">
        <v>75</v>
      </c>
      <c r="H51" s="81" t="s">
        <v>58</v>
      </c>
    </row>
    <row r="52" spans="2:8" s="78" customFormat="1" ht="13.5">
      <c r="B52" s="145"/>
      <c r="C52" s="111" t="s">
        <v>323</v>
      </c>
      <c r="D52" s="111" t="s">
        <v>288</v>
      </c>
      <c r="E52" s="114" t="s">
        <v>62</v>
      </c>
      <c r="F52" s="294" t="s">
        <v>323</v>
      </c>
      <c r="G52" s="294" t="s">
        <v>288</v>
      </c>
      <c r="H52" s="82" t="s">
        <v>62</v>
      </c>
    </row>
    <row r="53" spans="2:8" s="78" customFormat="1" ht="13.5">
      <c r="B53" s="145"/>
      <c r="C53" s="119" t="s">
        <v>324</v>
      </c>
      <c r="D53" s="119" t="s">
        <v>287</v>
      </c>
      <c r="E53" s="116"/>
      <c r="F53" s="295" t="s">
        <v>324</v>
      </c>
      <c r="G53" s="295" t="s">
        <v>287</v>
      </c>
      <c r="H53" s="82"/>
    </row>
    <row r="54" spans="2:8" s="78" customFormat="1" ht="13.5">
      <c r="B54" s="146"/>
      <c r="C54" s="121" t="s">
        <v>66</v>
      </c>
      <c r="D54" s="304" t="s">
        <v>66</v>
      </c>
      <c r="E54" s="119"/>
      <c r="F54" s="297" t="s">
        <v>46</v>
      </c>
      <c r="G54" s="305" t="s">
        <v>46</v>
      </c>
      <c r="H54" s="83"/>
    </row>
    <row r="55" spans="2:8" s="78" customFormat="1" ht="13.5">
      <c r="B55" s="147" t="s">
        <v>76</v>
      </c>
      <c r="C55" s="306"/>
      <c r="D55" s="147"/>
      <c r="E55" s="147"/>
      <c r="F55" s="307"/>
      <c r="G55" s="308"/>
      <c r="H55" s="147"/>
    </row>
    <row r="56" spans="2:8" s="78" customFormat="1" ht="13.5">
      <c r="B56" s="145" t="s">
        <v>67</v>
      </c>
      <c r="C56" s="309">
        <f>SUM(C16)</f>
        <v>169885</v>
      </c>
      <c r="D56" s="309">
        <v>155890</v>
      </c>
      <c r="E56" s="148">
        <f>SUM(C56-D56)/D56</f>
        <v>0.08977484123420361</v>
      </c>
      <c r="F56" s="302">
        <f>SUM(C26)</f>
        <v>34032</v>
      </c>
      <c r="G56" s="302">
        <v>29916</v>
      </c>
      <c r="H56" s="149">
        <f>SUM(F56-G56)/G56</f>
        <v>0.13758523866827116</v>
      </c>
    </row>
    <row r="57" spans="2:8" s="78" customFormat="1" ht="13.5">
      <c r="B57" s="145" t="s">
        <v>163</v>
      </c>
      <c r="C57" s="309">
        <f>SUM(C17)</f>
        <v>86542</v>
      </c>
      <c r="D57" s="309">
        <v>77432</v>
      </c>
      <c r="E57" s="148">
        <f>SUM(C57-D57)/D57</f>
        <v>0.11765161690257259</v>
      </c>
      <c r="F57" s="302">
        <f>SUM(C27)</f>
        <v>3819</v>
      </c>
      <c r="G57" s="302">
        <v>-413</v>
      </c>
      <c r="H57" s="149">
        <f>-SUM(F57-G57)/G57</f>
        <v>10.246973365617434</v>
      </c>
    </row>
    <row r="58" spans="2:8" s="78" customFormat="1" ht="15">
      <c r="B58" s="145" t="s">
        <v>68</v>
      </c>
      <c r="C58" s="310">
        <f>SUM(C18)</f>
        <v>409201</v>
      </c>
      <c r="D58" s="310">
        <v>371823</v>
      </c>
      <c r="E58" s="148">
        <f>SUM(C58-D58)/D58</f>
        <v>0.10052632569797995</v>
      </c>
      <c r="F58" s="311">
        <f>SUM(C28)</f>
        <v>21614</v>
      </c>
      <c r="G58" s="311">
        <v>23588</v>
      </c>
      <c r="H58" s="149">
        <f>SUM(F58-G58)/G58</f>
        <v>-0.08368662031541461</v>
      </c>
    </row>
    <row r="59" spans="2:8" s="78" customFormat="1" ht="15">
      <c r="B59" s="150" t="s">
        <v>49</v>
      </c>
      <c r="C59" s="151">
        <f>SUM(C56:C58)</f>
        <v>665628</v>
      </c>
      <c r="D59" s="151">
        <f>SUM(D56:D58)</f>
        <v>605145</v>
      </c>
      <c r="E59" s="152">
        <f>SUM(C59-D59)/D59</f>
        <v>0.09994794635996332</v>
      </c>
      <c r="F59" s="151">
        <f>SUM(F56:F58)</f>
        <v>59465</v>
      </c>
      <c r="G59" s="151">
        <f>SUM(G56:G58)</f>
        <v>53091</v>
      </c>
      <c r="H59" s="153">
        <f>SUM(F59-G59)/G59</f>
        <v>0.12005801359929179</v>
      </c>
    </row>
    <row r="60" spans="2:8" s="78" customFormat="1" ht="15">
      <c r="B60" s="154"/>
      <c r="C60" s="155"/>
      <c r="D60" s="156"/>
      <c r="E60" s="157"/>
      <c r="F60" s="157"/>
      <c r="G60" s="158"/>
      <c r="H60" s="159"/>
    </row>
    <row r="61" spans="2:8" ht="15">
      <c r="B61" s="74"/>
      <c r="C61" s="160"/>
      <c r="D61" s="161"/>
      <c r="E61" s="161"/>
      <c r="F61" s="161"/>
      <c r="G61" s="162"/>
      <c r="H61" s="163"/>
    </row>
    <row r="62" spans="1:2" s="21" customFormat="1" ht="15">
      <c r="A62" s="76" t="s">
        <v>69</v>
      </c>
      <c r="B62" s="71" t="s">
        <v>346</v>
      </c>
    </row>
    <row r="63" spans="1:2" s="21" customFormat="1" ht="15">
      <c r="A63" s="76"/>
      <c r="B63" s="21" t="s">
        <v>347</v>
      </c>
    </row>
    <row r="64" s="21" customFormat="1" ht="15"/>
    <row r="65" spans="1:2" s="21" customFormat="1" ht="15">
      <c r="A65" s="76" t="s">
        <v>70</v>
      </c>
      <c r="B65" s="77" t="s">
        <v>381</v>
      </c>
    </row>
    <row r="66" spans="1:2" s="21" customFormat="1" ht="15">
      <c r="A66" s="76"/>
      <c r="B66" s="21" t="s">
        <v>343</v>
      </c>
    </row>
    <row r="67" s="21" customFormat="1" ht="15">
      <c r="A67" s="76"/>
    </row>
    <row r="68" spans="1:2" s="21" customFormat="1" ht="15">
      <c r="A68" s="76" t="s">
        <v>77</v>
      </c>
      <c r="B68" s="21" t="s">
        <v>361</v>
      </c>
    </row>
    <row r="69" s="21" customFormat="1" ht="15">
      <c r="B69" s="21" t="s">
        <v>344</v>
      </c>
    </row>
    <row r="71" spans="1:6" ht="17.25">
      <c r="A71" s="79" t="s">
        <v>78</v>
      </c>
      <c r="B71" s="9" t="s">
        <v>345</v>
      </c>
      <c r="F71" s="164"/>
    </row>
    <row r="72" spans="2:6" ht="15">
      <c r="B72" s="21" t="s">
        <v>356</v>
      </c>
      <c r="F72" s="164"/>
    </row>
    <row r="73" spans="2:6" ht="15">
      <c r="B73" s="21" t="s">
        <v>362</v>
      </c>
      <c r="F73" s="164"/>
    </row>
    <row r="74" spans="2:6" ht="15">
      <c r="B74" s="21" t="s">
        <v>357</v>
      </c>
      <c r="F74" s="164"/>
    </row>
    <row r="75" spans="2:6" ht="15">
      <c r="B75" s="21"/>
      <c r="F75" s="164"/>
    </row>
    <row r="76" spans="1:2" ht="17.25">
      <c r="A76" s="79" t="s">
        <v>79</v>
      </c>
      <c r="B76" s="9" t="s">
        <v>80</v>
      </c>
    </row>
    <row r="77" s="78" customFormat="1" ht="13.5">
      <c r="B77" s="78" t="s">
        <v>81</v>
      </c>
    </row>
    <row r="78" spans="2:7" ht="13.5">
      <c r="B78" s="165"/>
      <c r="F78" s="95"/>
      <c r="G78" s="10" t="s">
        <v>115</v>
      </c>
    </row>
    <row r="79" spans="1:7" ht="24" customHeight="1">
      <c r="A79" s="79" t="s">
        <v>82</v>
      </c>
      <c r="B79" s="84" t="s">
        <v>83</v>
      </c>
      <c r="E79" s="10"/>
      <c r="G79" s="85" t="s">
        <v>44</v>
      </c>
    </row>
    <row r="80" ht="13.5">
      <c r="G80" s="86" t="s">
        <v>324</v>
      </c>
    </row>
    <row r="81" ht="12.75">
      <c r="G81" s="87" t="s">
        <v>2</v>
      </c>
    </row>
    <row r="82" spans="2:7" ht="13.5">
      <c r="B82" s="6" t="s">
        <v>85</v>
      </c>
      <c r="G82" s="166">
        <v>25235.655842757496</v>
      </c>
    </row>
    <row r="83" spans="2:7" ht="15">
      <c r="B83" s="6" t="s">
        <v>86</v>
      </c>
      <c r="E83" s="167"/>
      <c r="F83" s="168"/>
      <c r="G83" s="168">
        <v>5098.908421540925</v>
      </c>
    </row>
    <row r="84" spans="5:7" ht="15">
      <c r="E84" s="169"/>
      <c r="F84" s="88"/>
      <c r="G84" s="89">
        <f>SUM(G82:G83)</f>
        <v>30334.56426429842</v>
      </c>
    </row>
    <row r="85" ht="12.75">
      <c r="B85" s="6" t="s">
        <v>87</v>
      </c>
    </row>
    <row r="87" spans="1:2" ht="17.25">
      <c r="A87" s="79" t="s">
        <v>88</v>
      </c>
      <c r="B87" s="80" t="s">
        <v>89</v>
      </c>
    </row>
    <row r="88" ht="13.5">
      <c r="B88" s="91" t="s">
        <v>116</v>
      </c>
    </row>
    <row r="89" ht="13.5">
      <c r="B89" s="91"/>
    </row>
    <row r="90" spans="1:7" ht="18">
      <c r="A90" s="79" t="s">
        <v>90</v>
      </c>
      <c r="B90" s="80" t="s">
        <v>91</v>
      </c>
      <c r="F90" s="88"/>
      <c r="G90" s="88"/>
    </row>
    <row r="91" spans="1:2" ht="17.25">
      <c r="A91" s="90"/>
      <c r="B91" s="91" t="s">
        <v>92</v>
      </c>
    </row>
    <row r="92" spans="1:2" ht="18">
      <c r="A92" s="90"/>
      <c r="B92" s="170"/>
    </row>
    <row r="93" spans="1:2" ht="18">
      <c r="A93" s="90"/>
      <c r="B93" s="170"/>
    </row>
    <row r="94" spans="1:2" ht="18">
      <c r="A94" s="90"/>
      <c r="B94" s="170"/>
    </row>
    <row r="95" spans="1:2" ht="18">
      <c r="A95" s="90"/>
      <c r="B95" s="170"/>
    </row>
    <row r="96" spans="1:2" ht="18">
      <c r="A96" s="90"/>
      <c r="B96" s="170"/>
    </row>
    <row r="97" spans="1:7" ht="17.25">
      <c r="A97" s="79" t="s">
        <v>93</v>
      </c>
      <c r="B97" s="80" t="s">
        <v>94</v>
      </c>
      <c r="G97" s="166"/>
    </row>
    <row r="98" spans="1:7" ht="17.25">
      <c r="A98" s="79"/>
      <c r="B98" s="80"/>
      <c r="G98" s="166"/>
    </row>
    <row r="99" spans="1:7" ht="18">
      <c r="A99" s="79"/>
      <c r="B99" s="170" t="s">
        <v>368</v>
      </c>
      <c r="G99" s="166"/>
    </row>
    <row r="100" spans="1:7" ht="17.25">
      <c r="A100" s="79"/>
      <c r="B100" s="80"/>
      <c r="G100" s="166"/>
    </row>
    <row r="101" spans="1:7" s="21" customFormat="1" ht="15">
      <c r="A101" s="380"/>
      <c r="B101" s="381" t="s">
        <v>370</v>
      </c>
      <c r="G101" s="382"/>
    </row>
    <row r="102" spans="1:7" s="21" customFormat="1" ht="15">
      <c r="A102" s="380"/>
      <c r="B102" s="381" t="s">
        <v>371</v>
      </c>
      <c r="G102" s="382"/>
    </row>
    <row r="103" spans="1:7" s="21" customFormat="1" ht="15">
      <c r="A103" s="380"/>
      <c r="B103" s="381"/>
      <c r="G103" s="382"/>
    </row>
    <row r="104" spans="1:7" s="21" customFormat="1" ht="17.25">
      <c r="A104" s="380"/>
      <c r="B104" s="381" t="s">
        <v>372</v>
      </c>
      <c r="G104" s="383"/>
    </row>
    <row r="105" spans="1:7" s="21" customFormat="1" ht="17.25">
      <c r="A105" s="380"/>
      <c r="B105" s="381"/>
      <c r="G105" s="383"/>
    </row>
    <row r="106" spans="1:7" s="21" customFormat="1" ht="17.25">
      <c r="A106" s="380"/>
      <c r="B106" s="381" t="s">
        <v>366</v>
      </c>
      <c r="G106" s="383"/>
    </row>
    <row r="107" spans="1:7" s="21" customFormat="1" ht="17.25">
      <c r="A107" s="380"/>
      <c r="B107" s="381" t="s">
        <v>373</v>
      </c>
      <c r="G107" s="383"/>
    </row>
    <row r="108" spans="1:7" s="21" customFormat="1" ht="17.25">
      <c r="A108" s="380"/>
      <c r="B108" s="381" t="s">
        <v>374</v>
      </c>
      <c r="G108" s="383"/>
    </row>
    <row r="109" spans="1:7" s="21" customFormat="1" ht="17.25">
      <c r="A109" s="380"/>
      <c r="B109" s="381"/>
      <c r="G109" s="383"/>
    </row>
    <row r="110" spans="1:7" s="21" customFormat="1" ht="17.25">
      <c r="A110" s="380"/>
      <c r="B110" s="381" t="s">
        <v>369</v>
      </c>
      <c r="G110" s="383"/>
    </row>
    <row r="111" spans="1:7" s="21" customFormat="1" ht="17.25">
      <c r="A111" s="380"/>
      <c r="B111" s="381"/>
      <c r="G111" s="383"/>
    </row>
    <row r="112" spans="1:7" s="21" customFormat="1" ht="17.25">
      <c r="A112" s="380"/>
      <c r="B112" s="381" t="s">
        <v>375</v>
      </c>
      <c r="G112" s="383"/>
    </row>
    <row r="113" spans="1:7" ht="15">
      <c r="A113" s="10"/>
      <c r="B113" s="91" t="s">
        <v>376</v>
      </c>
      <c r="G113" s="171"/>
    </row>
    <row r="114" spans="1:7" ht="15">
      <c r="A114" s="10"/>
      <c r="B114" s="91" t="s">
        <v>377</v>
      </c>
      <c r="G114" s="171"/>
    </row>
    <row r="115" spans="1:7" ht="15">
      <c r="A115" s="10"/>
      <c r="B115" s="91"/>
      <c r="G115" s="171"/>
    </row>
    <row r="116" spans="1:8" ht="17.25">
      <c r="A116" s="319" t="s">
        <v>95</v>
      </c>
      <c r="B116" s="320" t="s">
        <v>195</v>
      </c>
      <c r="C116" s="321"/>
      <c r="D116" s="321"/>
      <c r="E116" s="321"/>
      <c r="F116" s="321"/>
      <c r="G116" s="322"/>
      <c r="H116" s="323"/>
    </row>
    <row r="117" spans="1:8" ht="18">
      <c r="A117" s="319"/>
      <c r="B117" s="320" t="s">
        <v>196</v>
      </c>
      <c r="C117" s="321"/>
      <c r="D117" s="321"/>
      <c r="E117" s="321"/>
      <c r="F117" s="321"/>
      <c r="G117" s="324"/>
      <c r="H117" s="325" t="s">
        <v>2</v>
      </c>
    </row>
    <row r="118" spans="1:8" ht="13.5">
      <c r="A118" s="321"/>
      <c r="B118" s="326" t="s">
        <v>96</v>
      </c>
      <c r="C118" s="321"/>
      <c r="D118" s="321"/>
      <c r="E118" s="321"/>
      <c r="F118" s="321"/>
      <c r="G118" s="322"/>
      <c r="H118" s="327">
        <v>21319</v>
      </c>
    </row>
    <row r="119" spans="1:8" ht="13.5">
      <c r="A119" s="321"/>
      <c r="B119" s="326" t="s">
        <v>97</v>
      </c>
      <c r="C119" s="321"/>
      <c r="D119" s="321"/>
      <c r="E119" s="321"/>
      <c r="F119" s="321"/>
      <c r="G119" s="322"/>
      <c r="H119" s="327">
        <v>181</v>
      </c>
    </row>
    <row r="120" spans="1:8" ht="15">
      <c r="A120" s="321"/>
      <c r="B120" s="326" t="s">
        <v>99</v>
      </c>
      <c r="C120" s="321"/>
      <c r="D120" s="321"/>
      <c r="E120" s="321"/>
      <c r="F120" s="321"/>
      <c r="G120" s="324"/>
      <c r="H120" s="327"/>
    </row>
    <row r="121" spans="1:8" ht="15">
      <c r="A121" s="321"/>
      <c r="B121" s="321" t="s">
        <v>313</v>
      </c>
      <c r="D121" s="321"/>
      <c r="E121" s="321"/>
      <c r="F121" s="321"/>
      <c r="G121" s="324"/>
      <c r="H121" s="327">
        <v>41087</v>
      </c>
    </row>
    <row r="122" spans="1:8" ht="15">
      <c r="A122" s="321"/>
      <c r="B122" s="321" t="s">
        <v>314</v>
      </c>
      <c r="D122" s="321"/>
      <c r="E122" s="321"/>
      <c r="F122" s="321"/>
      <c r="G122" s="324"/>
      <c r="H122" s="327">
        <v>242200</v>
      </c>
    </row>
    <row r="123" spans="1:8" ht="13.5">
      <c r="A123" s="321"/>
      <c r="B123" s="326" t="s">
        <v>100</v>
      </c>
      <c r="C123" s="321"/>
      <c r="D123" s="321"/>
      <c r="E123" s="321"/>
      <c r="F123" s="321"/>
      <c r="G123" s="322"/>
      <c r="H123" s="327"/>
    </row>
    <row r="124" spans="1:8" ht="13.5">
      <c r="A124" s="321"/>
      <c r="B124" s="321" t="s">
        <v>313</v>
      </c>
      <c r="D124" s="321"/>
      <c r="E124" s="321"/>
      <c r="F124" s="321"/>
      <c r="G124" s="322"/>
      <c r="H124" s="327">
        <v>35396</v>
      </c>
    </row>
    <row r="125" spans="1:8" ht="13.5">
      <c r="A125" s="321"/>
      <c r="B125" s="321" t="s">
        <v>314</v>
      </c>
      <c r="D125" s="321"/>
      <c r="E125" s="321"/>
      <c r="F125" s="321"/>
      <c r="G125" s="322"/>
      <c r="H125" s="327">
        <v>41663</v>
      </c>
    </row>
    <row r="126" spans="1:8" ht="13.5">
      <c r="A126" s="321"/>
      <c r="B126" s="326" t="s">
        <v>315</v>
      </c>
      <c r="C126" s="321"/>
      <c r="D126" s="321"/>
      <c r="E126" s="321"/>
      <c r="F126" s="321"/>
      <c r="G126" s="322"/>
      <c r="H126" s="327">
        <v>88266</v>
      </c>
    </row>
    <row r="127" spans="1:8" ht="13.5">
      <c r="A127" s="321"/>
      <c r="B127" s="326" t="s">
        <v>316</v>
      </c>
      <c r="C127" s="321"/>
      <c r="D127" s="321"/>
      <c r="E127" s="321"/>
      <c r="F127" s="321"/>
      <c r="G127" s="322"/>
      <c r="H127" s="327">
        <v>8750</v>
      </c>
    </row>
    <row r="128" spans="1:8" ht="14.25" thickBot="1">
      <c r="A128" s="321"/>
      <c r="B128" s="326"/>
      <c r="C128" s="321"/>
      <c r="D128" s="321"/>
      <c r="E128" s="321"/>
      <c r="F128" s="321"/>
      <c r="G128" s="327"/>
      <c r="H128" s="328">
        <f>SUM(H118:H127)</f>
        <v>478862</v>
      </c>
    </row>
    <row r="129" spans="1:8" ht="18" thickTop="1">
      <c r="A129" s="321"/>
      <c r="B129" s="320" t="s">
        <v>197</v>
      </c>
      <c r="C129" s="321"/>
      <c r="D129" s="321"/>
      <c r="E129" s="321"/>
      <c r="F129" s="321"/>
      <c r="G129" s="327"/>
      <c r="H129" s="327"/>
    </row>
    <row r="130" spans="1:8" ht="13.5">
      <c r="A130" s="321"/>
      <c r="B130" s="326" t="s">
        <v>98</v>
      </c>
      <c r="C130" s="329"/>
      <c r="D130" s="321"/>
      <c r="E130" s="321"/>
      <c r="F130" s="321"/>
      <c r="G130" s="327"/>
      <c r="H130" s="322">
        <v>484</v>
      </c>
    </row>
    <row r="131" spans="1:8" ht="13.5">
      <c r="A131" s="321"/>
      <c r="B131" s="326" t="s">
        <v>101</v>
      </c>
      <c r="C131" s="321"/>
      <c r="D131" s="321"/>
      <c r="E131" s="321"/>
      <c r="F131" s="321"/>
      <c r="G131" s="327"/>
      <c r="H131" s="322"/>
    </row>
    <row r="132" spans="1:8" ht="13.5">
      <c r="A132" s="321"/>
      <c r="B132" s="321" t="s">
        <v>313</v>
      </c>
      <c r="D132" s="321"/>
      <c r="E132" s="321"/>
      <c r="F132" s="321"/>
      <c r="G132" s="327"/>
      <c r="H132" s="322">
        <v>134738</v>
      </c>
    </row>
    <row r="133" spans="1:8" ht="13.5">
      <c r="A133" s="321"/>
      <c r="B133" s="321" t="s">
        <v>314</v>
      </c>
      <c r="D133" s="321"/>
      <c r="E133" s="321"/>
      <c r="F133" s="321"/>
      <c r="G133" s="327"/>
      <c r="H133" s="322">
        <v>232155</v>
      </c>
    </row>
    <row r="134" spans="1:8" ht="13.5">
      <c r="A134" s="321"/>
      <c r="B134" s="326" t="s">
        <v>316</v>
      </c>
      <c r="C134" s="321"/>
      <c r="D134" s="321"/>
      <c r="E134" s="321"/>
      <c r="F134" s="321"/>
      <c r="G134" s="327"/>
      <c r="H134" s="322">
        <v>12917</v>
      </c>
    </row>
    <row r="135" spans="1:8" ht="14.25" thickBot="1">
      <c r="A135" s="321"/>
      <c r="C135" s="321"/>
      <c r="D135" s="321"/>
      <c r="E135" s="321"/>
      <c r="F135" s="321"/>
      <c r="G135" s="327"/>
      <c r="H135" s="330">
        <f>SUM(H130:H134)</f>
        <v>380294</v>
      </c>
    </row>
    <row r="136" spans="7:8" ht="14.25" thickTop="1">
      <c r="G136" s="24"/>
      <c r="H136" s="160"/>
    </row>
    <row r="137" spans="2:8" ht="14.25" thickBot="1">
      <c r="B137" s="331" t="s">
        <v>198</v>
      </c>
      <c r="G137" s="24"/>
      <c r="H137" s="384">
        <f>SUM(H128+H135)</f>
        <v>859156</v>
      </c>
    </row>
    <row r="138" spans="2:8" ht="14.25" thickTop="1">
      <c r="B138" s="14"/>
      <c r="G138" s="24"/>
      <c r="H138" s="160"/>
    </row>
    <row r="139" spans="2:8" ht="13.5">
      <c r="B139" s="14"/>
      <c r="G139" s="24"/>
      <c r="H139" s="160"/>
    </row>
    <row r="140" spans="2:8" ht="13.5">
      <c r="B140" s="14"/>
      <c r="G140" s="24"/>
      <c r="H140" s="160"/>
    </row>
    <row r="141" spans="2:8" ht="13.5">
      <c r="B141" s="14"/>
      <c r="G141" s="24"/>
      <c r="H141" s="160"/>
    </row>
    <row r="142" spans="2:8" ht="13.5">
      <c r="B142" s="14"/>
      <c r="G142" s="24"/>
      <c r="H142" s="160"/>
    </row>
    <row r="143" spans="1:8" ht="17.25">
      <c r="A143" s="79" t="s">
        <v>102</v>
      </c>
      <c r="B143" s="9" t="s">
        <v>210</v>
      </c>
      <c r="H143" s="164"/>
    </row>
    <row r="144" spans="1:2" ht="17.25">
      <c r="A144" s="79"/>
      <c r="B144" s="91" t="s">
        <v>296</v>
      </c>
    </row>
    <row r="145" spans="1:7" ht="17.25">
      <c r="A145" s="79"/>
      <c r="B145" s="92" t="s">
        <v>297</v>
      </c>
      <c r="F145" s="11"/>
      <c r="G145" s="11"/>
    </row>
    <row r="146" spans="1:7" ht="17.25">
      <c r="A146" s="79"/>
      <c r="B146" s="92" t="s">
        <v>304</v>
      </c>
      <c r="F146" s="11"/>
      <c r="G146" s="11"/>
    </row>
    <row r="147" spans="1:7" ht="17.25">
      <c r="A147" s="79"/>
      <c r="B147" s="92" t="s">
        <v>305</v>
      </c>
      <c r="F147" s="48"/>
      <c r="G147" s="48"/>
    </row>
    <row r="148" spans="1:7" ht="17.25">
      <c r="A148" s="79"/>
      <c r="B148" s="91"/>
      <c r="F148" s="48"/>
      <c r="G148" s="48"/>
    </row>
    <row r="149" spans="1:7" ht="17.25">
      <c r="A149" s="79"/>
      <c r="B149" s="91" t="s">
        <v>355</v>
      </c>
      <c r="F149" s="48"/>
      <c r="G149" s="48"/>
    </row>
    <row r="150" spans="1:7" ht="17.25">
      <c r="A150" s="79"/>
      <c r="B150" s="91"/>
      <c r="C150" s="11" t="s">
        <v>299</v>
      </c>
      <c r="D150" s="11" t="s">
        <v>300</v>
      </c>
      <c r="E150" s="11" t="s">
        <v>301</v>
      </c>
      <c r="F150" s="288" t="s">
        <v>311</v>
      </c>
      <c r="G150" s="48"/>
    </row>
    <row r="151" spans="1:7" ht="17.25">
      <c r="A151" s="79"/>
      <c r="C151" s="11" t="s">
        <v>2</v>
      </c>
      <c r="D151" s="11" t="s">
        <v>2</v>
      </c>
      <c r="E151" s="11" t="s">
        <v>2</v>
      </c>
      <c r="F151" s="288" t="s">
        <v>2</v>
      </c>
      <c r="G151" s="48"/>
    </row>
    <row r="152" spans="1:7" ht="17.25">
      <c r="A152" s="79"/>
      <c r="B152" s="92" t="s">
        <v>298</v>
      </c>
      <c r="F152" s="48"/>
      <c r="G152" s="48"/>
    </row>
    <row r="153" spans="1:7" ht="17.25">
      <c r="A153" s="79"/>
      <c r="B153" s="91" t="s">
        <v>302</v>
      </c>
      <c r="C153" s="289">
        <v>0</v>
      </c>
      <c r="D153" s="229">
        <v>0</v>
      </c>
      <c r="E153" s="229">
        <v>0</v>
      </c>
      <c r="F153" s="229">
        <f aca="true" t="shared" si="0" ref="F153:F159">SUM(C153:E153)</f>
        <v>0</v>
      </c>
      <c r="G153" s="48"/>
    </row>
    <row r="154" spans="1:7" ht="17.25">
      <c r="A154" s="79"/>
      <c r="B154" s="91" t="s">
        <v>310</v>
      </c>
      <c r="C154" s="289">
        <v>0</v>
      </c>
      <c r="D154" s="229">
        <v>0</v>
      </c>
      <c r="E154" s="229">
        <v>7571</v>
      </c>
      <c r="F154" s="229">
        <f t="shared" si="0"/>
        <v>7571</v>
      </c>
      <c r="G154" s="48"/>
    </row>
    <row r="155" spans="1:7" ht="17.25">
      <c r="A155" s="79"/>
      <c r="B155" s="91"/>
      <c r="C155" s="289"/>
      <c r="D155" s="229"/>
      <c r="E155" s="229"/>
      <c r="F155" s="229"/>
      <c r="G155" s="48"/>
    </row>
    <row r="156" spans="1:7" ht="17.25">
      <c r="A156" s="79"/>
      <c r="B156" s="92" t="s">
        <v>303</v>
      </c>
      <c r="C156" s="289"/>
      <c r="D156" s="229"/>
      <c r="E156" s="229"/>
      <c r="F156" s="229">
        <f t="shared" si="0"/>
        <v>0</v>
      </c>
      <c r="G156" s="48"/>
    </row>
    <row r="157" spans="1:7" ht="17.25">
      <c r="A157" s="79"/>
      <c r="B157" s="91" t="s">
        <v>302</v>
      </c>
      <c r="C157" s="289">
        <v>0</v>
      </c>
      <c r="D157" s="229">
        <v>-841</v>
      </c>
      <c r="E157" s="229">
        <v>0</v>
      </c>
      <c r="F157" s="229">
        <f t="shared" si="0"/>
        <v>-841</v>
      </c>
      <c r="G157" s="48"/>
    </row>
    <row r="158" spans="1:7" ht="17.25">
      <c r="A158" s="79"/>
      <c r="B158" s="91" t="s">
        <v>382</v>
      </c>
      <c r="C158" s="289">
        <v>0</v>
      </c>
      <c r="D158" s="229">
        <v>-398</v>
      </c>
      <c r="E158" s="289">
        <v>0</v>
      </c>
      <c r="F158" s="229">
        <f t="shared" si="0"/>
        <v>-398</v>
      </c>
      <c r="G158" s="48"/>
    </row>
    <row r="159" spans="1:7" ht="17.25">
      <c r="A159" s="79"/>
      <c r="B159" s="91" t="s">
        <v>312</v>
      </c>
      <c r="C159" s="289">
        <v>0</v>
      </c>
      <c r="D159" s="229">
        <v>0</v>
      </c>
      <c r="E159" s="229">
        <v>-22</v>
      </c>
      <c r="F159" s="229">
        <f t="shared" si="0"/>
        <v>-22</v>
      </c>
      <c r="G159" s="48"/>
    </row>
    <row r="160" spans="1:8" ht="17.25">
      <c r="A160" s="79"/>
      <c r="B160" s="91"/>
      <c r="G160" s="48"/>
      <c r="H160" s="48"/>
    </row>
    <row r="161" spans="1:2" ht="17.25">
      <c r="A161" s="79"/>
      <c r="B161" s="91" t="s">
        <v>213</v>
      </c>
    </row>
    <row r="162" ht="17.25">
      <c r="A162" s="79"/>
    </row>
    <row r="163" spans="1:2" ht="17.25">
      <c r="A163" s="79" t="s">
        <v>103</v>
      </c>
      <c r="B163" s="80" t="s">
        <v>104</v>
      </c>
    </row>
    <row r="164" ht="13.5">
      <c r="B164" s="91" t="s">
        <v>207</v>
      </c>
    </row>
    <row r="165" ht="13.5">
      <c r="B165" s="91"/>
    </row>
    <row r="166" spans="1:2" ht="17.25">
      <c r="A166" s="79" t="s">
        <v>105</v>
      </c>
      <c r="B166" s="84" t="s">
        <v>106</v>
      </c>
    </row>
    <row r="167" ht="12.75">
      <c r="B167" s="6" t="s">
        <v>160</v>
      </c>
    </row>
    <row r="169" spans="1:2" ht="17.25">
      <c r="A169" s="79" t="s">
        <v>107</v>
      </c>
      <c r="B169" s="80" t="s">
        <v>108</v>
      </c>
    </row>
    <row r="170" spans="2:7" ht="13.5">
      <c r="B170" s="91" t="s">
        <v>109</v>
      </c>
      <c r="F170" s="10" t="s">
        <v>84</v>
      </c>
      <c r="G170" s="85" t="s">
        <v>378</v>
      </c>
    </row>
    <row r="171" spans="2:7" ht="13.5">
      <c r="B171" s="91"/>
      <c r="C171" s="93"/>
      <c r="F171" s="86" t="s">
        <v>324</v>
      </c>
      <c r="G171" s="86" t="s">
        <v>324</v>
      </c>
    </row>
    <row r="172" spans="1:7" ht="22.5" customHeight="1">
      <c r="A172" s="11" t="s">
        <v>110</v>
      </c>
      <c r="B172" s="91" t="s">
        <v>111</v>
      </c>
      <c r="F172" s="88">
        <f>SUM('Condensed IS-31.12.2013'!G38)</f>
        <v>44613</v>
      </c>
      <c r="G172" s="171">
        <f>SUM('Condensed IS-31.12.2013'!L38)</f>
        <v>121318.97059828273</v>
      </c>
    </row>
    <row r="173" spans="1:7" ht="29.25">
      <c r="A173" s="172" t="s">
        <v>112</v>
      </c>
      <c r="B173" s="173" t="s">
        <v>118</v>
      </c>
      <c r="C173" s="172"/>
      <c r="D173" s="172"/>
      <c r="E173" s="172"/>
      <c r="F173" s="171">
        <f>SUM('Condensed BS-31.12.2013'!H59)</f>
        <v>832020</v>
      </c>
      <c r="G173" s="171">
        <f>SUM(F173)</f>
        <v>832020</v>
      </c>
    </row>
    <row r="174" spans="1:7" ht="14.25" thickBot="1">
      <c r="A174" s="94"/>
      <c r="B174" s="91" t="s">
        <v>113</v>
      </c>
      <c r="C174" s="172"/>
      <c r="D174" s="172"/>
      <c r="E174" s="172"/>
      <c r="F174" s="174">
        <f>SUM(F172/F173)*100</f>
        <v>5.362010528593062</v>
      </c>
      <c r="G174" s="174">
        <f>SUM(G172/G173)*100</f>
        <v>14.5812565320885</v>
      </c>
    </row>
    <row r="175" spans="1:5" ht="14.25" thickTop="1">
      <c r="A175" s="94"/>
      <c r="B175" s="91"/>
      <c r="C175" s="172"/>
      <c r="D175" s="172"/>
      <c r="E175" s="172"/>
    </row>
    <row r="176" spans="1:2" ht="17.25">
      <c r="A176" s="79" t="s">
        <v>259</v>
      </c>
      <c r="B176" s="9" t="s">
        <v>218</v>
      </c>
    </row>
    <row r="177" spans="2:7" ht="14.25" customHeight="1">
      <c r="B177" s="6" t="s">
        <v>219</v>
      </c>
      <c r="G177" s="11" t="s">
        <v>2</v>
      </c>
    </row>
    <row r="178" spans="2:7" ht="14.25" customHeight="1">
      <c r="B178" s="95" t="s">
        <v>241</v>
      </c>
      <c r="G178" s="175">
        <v>677453</v>
      </c>
    </row>
    <row r="179" spans="2:7" ht="15">
      <c r="B179" s="95" t="s">
        <v>239</v>
      </c>
      <c r="G179" s="176">
        <v>63356</v>
      </c>
    </row>
    <row r="180" ht="12.75">
      <c r="G180" s="48">
        <f>SUM(G178:G179)</f>
        <v>740809</v>
      </c>
    </row>
    <row r="181" spans="2:7" ht="12.75">
      <c r="B181" s="6" t="s">
        <v>220</v>
      </c>
      <c r="G181" s="48"/>
    </row>
    <row r="182" spans="2:7" ht="12.75">
      <c r="B182" s="95" t="s">
        <v>240</v>
      </c>
      <c r="F182" s="177"/>
      <c r="G182" s="376">
        <v>24836</v>
      </c>
    </row>
    <row r="183" ht="12.75">
      <c r="G183" s="48">
        <f>SUM(G180:G182)</f>
        <v>765645</v>
      </c>
    </row>
    <row r="184" spans="2:7" ht="12.75">
      <c r="B184" s="6" t="s">
        <v>221</v>
      </c>
      <c r="G184" s="178">
        <v>-80307</v>
      </c>
    </row>
    <row r="185" spans="2:7" ht="13.5" thickBot="1">
      <c r="B185" s="6" t="s">
        <v>222</v>
      </c>
      <c r="G185" s="318">
        <f>SUM(G183+G184)</f>
        <v>685338</v>
      </c>
    </row>
    <row r="186" ht="13.5" thickTop="1"/>
    <row r="188" ht="12.75">
      <c r="G188" s="48"/>
    </row>
  </sheetData>
  <sheetProtection/>
  <printOptions horizontalCentered="1"/>
  <pageMargins left="0.25" right="0.25" top="0.734251969" bottom="0.734251969" header="0.511811023622047" footer="0.511811023622047"/>
  <pageSetup fitToHeight="4" fitToWidth="1" horizontalDpi="600" verticalDpi="600" orientation="landscape" paperSize="9" scale="72" r:id="rId1"/>
  <rowBreaks count="3" manualBreakCount="3">
    <brk id="49" max="255" man="1"/>
    <brk id="96" max="255" man="1"/>
    <brk id="1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QL Feed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QL Feed</dc:creator>
  <cp:keywords/>
  <dc:description/>
  <cp:lastModifiedBy>wykoon</cp:lastModifiedBy>
  <cp:lastPrinted>2014-02-20T08:33:05Z</cp:lastPrinted>
  <dcterms:created xsi:type="dcterms:W3CDTF">2005-06-25T00:58:02Z</dcterms:created>
  <dcterms:modified xsi:type="dcterms:W3CDTF">2014-02-20T08:33:08Z</dcterms:modified>
  <cp:category/>
  <cp:version/>
  <cp:contentType/>
  <cp:contentStatus/>
</cp:coreProperties>
</file>